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1235" tabRatio="715"/>
  </bookViews>
  <sheets>
    <sheet name="Útmutató" sheetId="1" r:id="rId1"/>
    <sheet name="Ajánlati összesítő" sheetId="2" r:id="rId2"/>
    <sheet name="1. Hőszigetelés" sheetId="3" r:id="rId3"/>
    <sheet name="2. Nyílászáró csere" sheetId="4" r:id="rId4"/>
    <sheet name="3. Fűtéskorszerűsítés" sheetId="5" r:id="rId5"/>
    <sheet name="4. Megújuló energia" sheetId="6" r:id="rId6"/>
    <sheet name="5. Szakértői költségek" sheetId="7" r:id="rId7"/>
  </sheets>
  <definedNames>
    <definedName name="_xlnm.Print_Area" localSheetId="2">'1. Hőszigetelés'!$A$1:$I$10</definedName>
    <definedName name="_xlnm.Print_Area" localSheetId="3">'2. Nyílászáró csere'!$A$1:$G$13</definedName>
    <definedName name="_xlnm.Print_Area" localSheetId="4">'3. Fűtéskorszerűsítés'!$A$1:$G$11</definedName>
    <definedName name="_xlnm.Print_Area" localSheetId="5">'4. Megújuló energia'!$A$1:$G$10</definedName>
    <definedName name="_xlnm.Print_Area" localSheetId="6">'5. Szakértői költségek'!$A$1:$D$14</definedName>
    <definedName name="_xlnm.Print_Area" localSheetId="1">'Ajánlati összesítő'!$A$1:$G$22</definedName>
    <definedName name="_xlnm.Print_Area" localSheetId="0">Útmutató!$A$1:$I$40</definedName>
    <definedName name="Z_2B638368_E9E4_49D5_8823_F02C3B7B2BE3_.wvu.PrintArea" localSheetId="2" hidden="1">'1. Hőszigetelés'!$A$1:$L$13</definedName>
    <definedName name="Z_2B638368_E9E4_49D5_8823_F02C3B7B2BE3_.wvu.PrintArea" localSheetId="3" hidden="1">'2. Nyílászáró csere'!$A$1:$J$16</definedName>
    <definedName name="Z_2B638368_E9E4_49D5_8823_F02C3B7B2BE3_.wvu.PrintArea" localSheetId="4" hidden="1">'3. Fűtéskorszerűsítés'!$A$1:$J$14</definedName>
    <definedName name="Z_2B638368_E9E4_49D5_8823_F02C3B7B2BE3_.wvu.PrintArea" localSheetId="5" hidden="1">'4. Megújuló energia'!$A$1:$K$11</definedName>
    <definedName name="Z_2B638368_E9E4_49D5_8823_F02C3B7B2BE3_.wvu.PrintArea" localSheetId="6" hidden="1">'5. Szakértői költségek'!$A$1:$G$17</definedName>
    <definedName name="Z_2B638368_E9E4_49D5_8823_F02C3B7B2BE3_.wvu.PrintArea" localSheetId="1" hidden="1">'Ajánlati összesítő'!$A$1:$J$22</definedName>
    <definedName name="Z_2B638368_E9E4_49D5_8823_F02C3B7B2BE3_.wvu.PrintArea" localSheetId="0" hidden="1">Útmutató!$A$1:$M$40</definedName>
    <definedName name="Z_A051142F_0222_4042_8339_EC7EFBEE5946_.wvu.Cols" localSheetId="5" hidden="1">'4. Megújuló energia'!$N:$S</definedName>
    <definedName name="Z_A051142F_0222_4042_8339_EC7EFBEE5946_.wvu.Cols" localSheetId="6" hidden="1">'5. Szakértői költségek'!$K:$K</definedName>
    <definedName name="Z_A051142F_0222_4042_8339_EC7EFBEE5946_.wvu.PrintArea" localSheetId="2" hidden="1">'1. Hőszigetelés'!$A$1:$I$10</definedName>
    <definedName name="Z_A051142F_0222_4042_8339_EC7EFBEE5946_.wvu.PrintArea" localSheetId="3" hidden="1">'2. Nyílászáró csere'!$A$1:$G$13</definedName>
    <definedName name="Z_A051142F_0222_4042_8339_EC7EFBEE5946_.wvu.PrintArea" localSheetId="4" hidden="1">'3. Fűtéskorszerűsítés'!$A$1:$G$11</definedName>
    <definedName name="Z_A051142F_0222_4042_8339_EC7EFBEE5946_.wvu.PrintArea" localSheetId="5" hidden="1">'4. Megújuló energia'!$A$1:$G$10</definedName>
    <definedName name="Z_A051142F_0222_4042_8339_EC7EFBEE5946_.wvu.PrintArea" localSheetId="6" hidden="1">'5. Szakértői költségek'!$A$1:$D$14</definedName>
    <definedName name="Z_A051142F_0222_4042_8339_EC7EFBEE5946_.wvu.PrintArea" localSheetId="1" hidden="1">'Ajánlati összesítő'!$A$1:$G$22</definedName>
    <definedName name="Z_A051142F_0222_4042_8339_EC7EFBEE5946_.wvu.PrintArea" localSheetId="0" hidden="1">Útmutató!$A$1:$I$41</definedName>
    <definedName name="Z_A051142F_0222_4042_8339_EC7EFBEE5946_.wvu.Rows" localSheetId="5" hidden="1">'4. Megújuló energia'!$21:$21</definedName>
    <definedName name="Z_AF57EB16_D68D_422A_9A10_17272F20BCEE_.wvu.Cols" localSheetId="5" hidden="1">'4. Megújuló energia'!$N:$S</definedName>
    <definedName name="Z_AF57EB16_D68D_422A_9A10_17272F20BCEE_.wvu.Cols" localSheetId="6" hidden="1">'5. Szakértői költségek'!$K:$K</definedName>
    <definedName name="Z_AF57EB16_D68D_422A_9A10_17272F20BCEE_.wvu.PrintArea" localSheetId="2" hidden="1">'1. Hőszigetelés'!$A$1:$I$10</definedName>
    <definedName name="Z_AF57EB16_D68D_422A_9A10_17272F20BCEE_.wvu.PrintArea" localSheetId="3" hidden="1">'2. Nyílászáró csere'!$A$1:$G$13</definedName>
    <definedName name="Z_AF57EB16_D68D_422A_9A10_17272F20BCEE_.wvu.PrintArea" localSheetId="4" hidden="1">'3. Fűtéskorszerűsítés'!$A$1:$G$11</definedName>
    <definedName name="Z_AF57EB16_D68D_422A_9A10_17272F20BCEE_.wvu.PrintArea" localSheetId="5" hidden="1">'4. Megújuló energia'!$A$1:$G$10</definedName>
    <definedName name="Z_AF57EB16_D68D_422A_9A10_17272F20BCEE_.wvu.PrintArea" localSheetId="6" hidden="1">'5. Szakértői költségek'!$A$1:$D$14</definedName>
    <definedName name="Z_AF57EB16_D68D_422A_9A10_17272F20BCEE_.wvu.PrintArea" localSheetId="1" hidden="1">'Ajánlati összesítő'!$A$1:$G$22</definedName>
    <definedName name="Z_AF57EB16_D68D_422A_9A10_17272F20BCEE_.wvu.PrintArea" localSheetId="0" hidden="1">Útmutató!$A$1:$I$40</definedName>
    <definedName name="Z_AF57EB16_D68D_422A_9A10_17272F20BCEE_.wvu.Rows" localSheetId="5" hidden="1">'4. Megújuló energia'!$21:$21</definedName>
  </definedNames>
  <calcPr calcId="152511"/>
  <customWorkbookViews>
    <customWorkbookView name="Keresztes Bence - Egyéni nézet" guid="{AF57EB16-D68D-422A-9A10-17272F20BCEE}" mergeInterval="0" personalView="1" maximized="1" xWindow="-8" yWindow="-8" windowWidth="1936" windowHeight="1056" tabRatio="715" activeSheetId="1"/>
    <customWorkbookView name="Tornyai Gábor - Egyéni nézet" guid="{2B638368-E9E4-49D5-8823-F02C3B7B2BE3}" mergeInterval="0" personalView="1" maximized="1" xWindow="-9" yWindow="-9" windowWidth="1938" windowHeight="1050" tabRatio="747" activeSheetId="3"/>
    <customWorkbookView name="2" guid="{634F0D29-471E-4EE6-B038-D2E63936848A}" xWindow="78" yWindow="78" windowWidth="1440" windowHeight="759" tabRatio="747" activeSheetId="7"/>
    <customWorkbookView name="1" guid="{240B3038-BDFC-40B0-B7FD-EF44C78E5652}" includePrintSettings="0" xWindow="78" yWindow="78" windowWidth="1440" windowHeight="759" tabRatio="747" activeSheetId="7"/>
    <customWorkbookView name="Samu Viktória - Egyéni nézet" guid="{A051142F-0222-4042-8339-EC7EFBEE5946}" mergeInterval="0" personalView="1" maximized="1" xWindow="-8" yWindow="-8" windowWidth="1936" windowHeight="1056" tabRatio="747" activeSheetId="6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7" l="1"/>
  <c r="L6" i="7"/>
  <c r="L7" i="7"/>
  <c r="L8" i="7"/>
  <c r="L9" i="7"/>
  <c r="L4" i="7"/>
  <c r="D10" i="7" l="1"/>
  <c r="D12" i="7" s="1"/>
  <c r="Q6" i="6"/>
  <c r="P6" i="6"/>
  <c r="O6" i="6"/>
  <c r="N6" i="6"/>
  <c r="Q5" i="6"/>
  <c r="P5" i="6"/>
  <c r="O5" i="6"/>
  <c r="N5" i="6"/>
  <c r="Q4" i="6"/>
  <c r="Q7" i="6" s="1"/>
  <c r="P4" i="6"/>
  <c r="P7" i="6" s="1"/>
  <c r="O4" i="6"/>
  <c r="N4" i="6"/>
  <c r="N7" i="6" s="1"/>
  <c r="Q7" i="5"/>
  <c r="P7" i="5"/>
  <c r="O7" i="5"/>
  <c r="N7" i="5"/>
  <c r="Q6" i="5"/>
  <c r="P6" i="5"/>
  <c r="O6" i="5"/>
  <c r="N6" i="5"/>
  <c r="Q5" i="5"/>
  <c r="P5" i="5"/>
  <c r="O5" i="5"/>
  <c r="N5" i="5"/>
  <c r="Q4" i="5"/>
  <c r="P4" i="5"/>
  <c r="P8" i="5" s="1"/>
  <c r="O4" i="5"/>
  <c r="O8" i="5" s="1"/>
  <c r="E8" i="5" s="1"/>
  <c r="N4" i="5"/>
  <c r="N8" i="5" s="1"/>
  <c r="O8" i="4"/>
  <c r="N8" i="4"/>
  <c r="M8" i="4"/>
  <c r="L8" i="4"/>
  <c r="O7" i="4"/>
  <c r="N7" i="4"/>
  <c r="M7" i="4"/>
  <c r="L7" i="4"/>
  <c r="O6" i="4"/>
  <c r="N6" i="4"/>
  <c r="M6" i="4"/>
  <c r="L6" i="4"/>
  <c r="O5" i="4"/>
  <c r="N5" i="4"/>
  <c r="M5" i="4"/>
  <c r="L5" i="4"/>
  <c r="O4" i="4"/>
  <c r="O9" i="4" s="1"/>
  <c r="N4" i="4"/>
  <c r="N9" i="4" s="1"/>
  <c r="M4" i="4"/>
  <c r="M9" i="4" s="1"/>
  <c r="E9" i="4" s="1"/>
  <c r="L4" i="4"/>
  <c r="L9" i="4" s="1"/>
  <c r="Q5" i="3"/>
  <c r="P5" i="3"/>
  <c r="O5" i="3"/>
  <c r="N5" i="3"/>
  <c r="Q4" i="3"/>
  <c r="Q6" i="3" s="1"/>
  <c r="P4" i="3"/>
  <c r="P6" i="3" s="1"/>
  <c r="O4" i="3"/>
  <c r="O6" i="3" s="1"/>
  <c r="N4" i="3"/>
  <c r="F15" i="2"/>
  <c r="G25" i="2" s="1"/>
  <c r="O7" i="6" l="1"/>
  <c r="E7" i="6" s="1"/>
  <c r="N6" i="3"/>
  <c r="F6" i="3" s="1"/>
  <c r="Q8" i="5"/>
  <c r="G8" i="5" s="1"/>
  <c r="R8" i="5"/>
  <c r="D8" i="5"/>
  <c r="F8" i="5"/>
  <c r="S8" i="5"/>
  <c r="F7" i="2"/>
  <c r="F9" i="4"/>
  <c r="F6" i="2"/>
  <c r="Q9" i="4"/>
  <c r="G9" i="4"/>
  <c r="G6" i="2"/>
  <c r="P9" i="4"/>
  <c r="G21" i="4" s="1"/>
  <c r="A11" i="4" s="1"/>
  <c r="D9" i="4"/>
  <c r="F5" i="2"/>
  <c r="S6" i="3"/>
  <c r="H6" i="3"/>
  <c r="G5" i="2"/>
  <c r="I6" i="3"/>
  <c r="G6" i="3"/>
  <c r="D7" i="6"/>
  <c r="S7" i="6"/>
  <c r="F7" i="6"/>
  <c r="F8" i="2"/>
  <c r="G7" i="6"/>
  <c r="G8" i="2"/>
  <c r="R7" i="6" l="1"/>
  <c r="G7" i="2"/>
  <c r="R6" i="3"/>
  <c r="O21" i="3" s="1"/>
  <c r="I9" i="3"/>
  <c r="A21" i="3" s="1"/>
  <c r="G9" i="6"/>
  <c r="A21" i="6" s="1"/>
  <c r="G10" i="5"/>
  <c r="G19" i="2"/>
  <c r="K10" i="7" s="1"/>
  <c r="A13" i="7" s="1"/>
  <c r="G12" i="4"/>
  <c r="A21" i="4" s="1"/>
  <c r="F9" i="2"/>
  <c r="G9" i="2"/>
  <c r="K6" i="7" l="1"/>
  <c r="A10" i="2"/>
  <c r="K7" i="7"/>
  <c r="A21" i="5"/>
  <c r="A29" i="2" s="1"/>
  <c r="K9" i="7"/>
  <c r="K5" i="7"/>
  <c r="G18" i="2"/>
  <c r="I10" i="3" s="1"/>
  <c r="G10" i="6" s="1"/>
  <c r="F30" i="2" l="1"/>
  <c r="F33" i="2"/>
  <c r="F31" i="2"/>
  <c r="F32" i="2"/>
  <c r="G13" i="4"/>
  <c r="D14" i="7"/>
  <c r="G11" i="5"/>
  <c r="F34" i="2" l="1"/>
  <c r="F35" i="2" s="1"/>
  <c r="F26" i="2" s="1"/>
  <c r="G26" i="2" s="1"/>
  <c r="G27" i="2" s="1"/>
  <c r="G21" i="2" s="1"/>
  <c r="G20" i="2" s="1"/>
  <c r="G22" i="2" l="1"/>
</calcChain>
</file>

<file path=xl/sharedStrings.xml><?xml version="1.0" encoding="utf-8"?>
<sst xmlns="http://schemas.openxmlformats.org/spreadsheetml/2006/main" count="231" uniqueCount="124">
  <si>
    <t>Megnevezés</t>
  </si>
  <si>
    <t>Mennyiség</t>
  </si>
  <si>
    <t>ME</t>
  </si>
  <si>
    <t>m2</t>
  </si>
  <si>
    <t>Anyag egységár</t>
  </si>
  <si>
    <t>Díj egységár</t>
  </si>
  <si>
    <t>Anyag összesen</t>
  </si>
  <si>
    <t>Díj összesen</t>
  </si>
  <si>
    <t>Beruházás összköltsége:</t>
  </si>
  <si>
    <t>Bruttó költség</t>
  </si>
  <si>
    <t>db</t>
  </si>
  <si>
    <t>Szakértői költségek</t>
  </si>
  <si>
    <t>Támogatásintenzitás:</t>
  </si>
  <si>
    <t>Támogatás összege:</t>
  </si>
  <si>
    <t>Önerő összege:</t>
  </si>
  <si>
    <t>hőszig/nyz/fűtés/megújuló</t>
  </si>
  <si>
    <t>megújuló+ nyz/fűtés</t>
  </si>
  <si>
    <t>hőszig+ megújuló</t>
  </si>
  <si>
    <t>hőszig+ megújuló+nyz/fűtés</t>
  </si>
  <si>
    <t>hőszig</t>
  </si>
  <si>
    <t>nyz</t>
  </si>
  <si>
    <t>fűtés</t>
  </si>
  <si>
    <t>megújuló</t>
  </si>
  <si>
    <t>&lt;11</t>
  </si>
  <si>
    <t>Vastagség</t>
  </si>
  <si>
    <t>Vastagság</t>
  </si>
  <si>
    <t>cm</t>
  </si>
  <si>
    <t>bruttó ft/m2</t>
  </si>
  <si>
    <t>kW</t>
  </si>
  <si>
    <t>Energetikai szakértő költsége</t>
  </si>
  <si>
    <t>Gépészeti tervdokumentáció költsége</t>
  </si>
  <si>
    <t>Villámvédelmi, érintésvédelmi és tűzvédelmi dokumentációk költsége</t>
  </si>
  <si>
    <t>Gáz-meo költségei</t>
  </si>
  <si>
    <t>Engedélyek, szakhatósági, igazgatási díjak költsége</t>
  </si>
  <si>
    <t>Kéményseprői szakvélemény költsége</t>
  </si>
  <si>
    <t>Bruttó elszámolható költség</t>
  </si>
  <si>
    <t>Nettó költség</t>
  </si>
  <si>
    <t>nettó</t>
  </si>
  <si>
    <t>bruttó</t>
  </si>
  <si>
    <t>Munkanemre eső bruttó összes költség:</t>
  </si>
  <si>
    <t>kg/év</t>
  </si>
  <si>
    <t>Energetikai tanúsítványok alapján kalkulált CO2 megtakarítás:</t>
  </si>
  <si>
    <t>Kiinduló állapot szerint CO2 kibocsátás:</t>
  </si>
  <si>
    <t>Tervezett állapot szerint CO2 kibocsátás:</t>
  </si>
  <si>
    <t>CO2 megtakarítás</t>
  </si>
  <si>
    <t>Elsz. Össz nettó</t>
  </si>
  <si>
    <t>max nettó összeg</t>
  </si>
  <si>
    <t>HMV előállító berendezés</t>
  </si>
  <si>
    <t>Kondenzációs gázkazán</t>
  </si>
  <si>
    <t>Hőleadók korszerűsítése</t>
  </si>
  <si>
    <t>Fűtési csőhálózat korszerűsítése</t>
  </si>
  <si>
    <t>Beruházás bruttó összköltsége:</t>
  </si>
  <si>
    <t>Polisztirol</t>
  </si>
  <si>
    <t>Szálasanyag</t>
  </si>
  <si>
    <t>Műanyag/Fa</t>
  </si>
  <si>
    <t>Fém</t>
  </si>
  <si>
    <t>Bejárati ajtó</t>
  </si>
  <si>
    <t>Légbevezetés</t>
  </si>
  <si>
    <t>Nyári hővédelem</t>
  </si>
  <si>
    <r>
      <t xml:space="preserve">Szakértőkre eső összes </t>
    </r>
    <r>
      <rPr>
        <b/>
        <sz val="11"/>
        <color rgb="FFFF0000"/>
        <rFont val="Calibri"/>
        <family val="2"/>
        <charset val="238"/>
        <scheme val="minor"/>
      </rPr>
      <t xml:space="preserve">el nem számolható </t>
    </r>
    <r>
      <rPr>
        <b/>
        <sz val="11"/>
        <color theme="1"/>
        <rFont val="Calibri"/>
        <family val="2"/>
        <charset val="238"/>
        <scheme val="minor"/>
      </rPr>
      <t>költség:</t>
    </r>
  </si>
  <si>
    <r>
      <t xml:space="preserve">Szakértőkre eső összes </t>
    </r>
    <r>
      <rPr>
        <b/>
        <sz val="11"/>
        <color rgb="FFFF0000"/>
        <rFont val="Calibri"/>
        <family val="2"/>
        <charset val="238"/>
        <scheme val="minor"/>
      </rPr>
      <t>elszámolható</t>
    </r>
    <r>
      <rPr>
        <b/>
        <sz val="11"/>
        <color theme="1"/>
        <rFont val="Calibri"/>
        <family val="2"/>
        <charset val="238"/>
        <scheme val="minor"/>
      </rPr>
      <t xml:space="preserve"> költség:</t>
    </r>
  </si>
  <si>
    <r>
      <t>Szakértőkre es</t>
    </r>
    <r>
      <rPr>
        <b/>
        <sz val="11"/>
        <rFont val="Calibri"/>
        <family val="2"/>
        <charset val="238"/>
        <scheme val="minor"/>
      </rPr>
      <t>ő összes k</t>
    </r>
    <r>
      <rPr>
        <b/>
        <sz val="11"/>
        <color theme="1"/>
        <rFont val="Calibri"/>
        <family val="2"/>
        <charset val="238"/>
        <scheme val="minor"/>
      </rPr>
      <t>öltség:</t>
    </r>
  </si>
  <si>
    <t>Ft/kg Co2</t>
  </si>
  <si>
    <t>Támogatás szempontjából elszámolható költségek:</t>
  </si>
  <si>
    <t>Elsz. Össz bruttó</t>
  </si>
  <si>
    <t>Homlokzatok és födémek hőszigetelés</t>
  </si>
  <si>
    <t>Homlokzati Nyílászárók energia-megtakarítást eredményező cseréje, felújítása</t>
  </si>
  <si>
    <t>Fűtési és/vagy HMV rendszerek korszerűsítése</t>
  </si>
  <si>
    <t>Megújuló energiafelhasználás kialakítása vagy növelése</t>
  </si>
  <si>
    <t>Munka megnevezése, leírása</t>
  </si>
  <si>
    <t>Elszámolható bruttó anyagköltség</t>
  </si>
  <si>
    <t>Elszámolható bruttó díjköltség</t>
  </si>
  <si>
    <t>Támogatás szempontjából elszámolható összes költség:</t>
  </si>
  <si>
    <t>4. sz. melléklet</t>
  </si>
  <si>
    <t>KIVITELEZŐI ÁRAJÁNLAT MINTA</t>
  </si>
  <si>
    <t>ZFR-CSH/16</t>
  </si>
  <si>
    <t>Kitöltési, kezelési útmutató</t>
  </si>
  <si>
    <t>1) Általános információk</t>
  </si>
  <si>
    <t>a)</t>
  </si>
  <si>
    <t>b)</t>
  </si>
  <si>
    <t>c)</t>
  </si>
  <si>
    <t>d)</t>
  </si>
  <si>
    <t>e)</t>
  </si>
  <si>
    <t>Jelölések:</t>
  </si>
  <si>
    <t>sárga szín:</t>
  </si>
  <si>
    <t>2) Munkalapokhoz kapcsolódó kiegészítő információk:</t>
  </si>
  <si>
    <t>Ajánlati összesítő:</t>
  </si>
  <si>
    <t>6.</t>
  </si>
  <si>
    <t>Munkalap</t>
  </si>
  <si>
    <t>3) Használati útmutató lépésekben:</t>
  </si>
  <si>
    <t>1.</t>
  </si>
  <si>
    <t>2.</t>
  </si>
  <si>
    <t>3.</t>
  </si>
  <si>
    <t>4.</t>
  </si>
  <si>
    <t>5.</t>
  </si>
  <si>
    <t>kék szín:</t>
  </si>
  <si>
    <t>Automatikusan töltődő cellák.</t>
  </si>
  <si>
    <t>Ajánlati összesítő</t>
  </si>
  <si>
    <t>A pályázatban meghatározott összes kivitelezéshez kapcsolódó költség (anyag-, munkadíj).</t>
  </si>
  <si>
    <r>
      <t xml:space="preserve">Kizárólag a nyílászáró csere munkálatokhoz kapcsolódó költségek bemutatására szolgáló felület.  </t>
    </r>
    <r>
      <rPr>
        <sz val="10"/>
        <color rgb="FFFF0000"/>
        <rFont val="Calibri"/>
        <family val="2"/>
        <charset val="238"/>
        <scheme val="minor"/>
      </rPr>
      <t>A munkalapon adattal ellátott cellák felülírása nem megengedett, a pályázat elutasítását vonhatja maga után!</t>
    </r>
  </si>
  <si>
    <r>
      <t xml:space="preserve">Kizárólag a Fűtési és/vagy HMV rendszerek korszerűsítési munkálataihoz kapcsolódó költségek bemutatására szolgáló felület.  </t>
    </r>
    <r>
      <rPr>
        <sz val="10"/>
        <color rgb="FFFF0000"/>
        <rFont val="Calibri"/>
        <family val="2"/>
        <charset val="238"/>
        <scheme val="minor"/>
      </rPr>
      <t>A munkalapon adattal ellátott cellák felülírása nem megengedett, a pályázat elutasítását vonhatja maga után!</t>
    </r>
  </si>
  <si>
    <r>
      <t xml:space="preserve">Kizárólag a Megújuló energiafelhasználás kialakításához vagy növeléséhez kapcsolódó költségek bemutatására szolgáló felület.  </t>
    </r>
    <r>
      <rPr>
        <sz val="10"/>
        <color rgb="FFFF0000"/>
        <rFont val="Calibri"/>
        <family val="2"/>
        <charset val="238"/>
        <scheme val="minor"/>
      </rPr>
      <t>A munkalapon adattal ellátott cellák felülírása nem megengedett, a pályázat elutasítását vonhatja maga után!</t>
    </r>
  </si>
  <si>
    <r>
      <t xml:space="preserve">Kizárólag a releváns szakértői költségek bemutatására szolgáló felület.  </t>
    </r>
    <r>
      <rPr>
        <sz val="10"/>
        <color rgb="FFFF0000"/>
        <rFont val="Calibri"/>
        <family val="2"/>
        <charset val="238"/>
        <scheme val="minor"/>
      </rPr>
      <t>A munkalapon adattal ellátott cellák felülírása nem megengedett, a pályázat elutasítását vonhatja maga után!</t>
    </r>
  </si>
  <si>
    <t>Árajánlatot adó kivitelező neve:</t>
  </si>
  <si>
    <t>Beruházás helyszíne:</t>
  </si>
  <si>
    <t>Ajánlati összesítő 1. sorába a beruházás címét, az 2. sorba az ajánlatot adó kivitelező nevét szükséges beírni.</t>
  </si>
  <si>
    <t>Igényelhető állami támogatás előzetes kalkulációja</t>
  </si>
  <si>
    <t>Ajánlati összesítő 13. sorába a megvélő állapotra vonatkozó energetikai tanúsítványban jelölt jelenlegi CO2 kibocsátást szükséges beírni.</t>
  </si>
  <si>
    <t>A 5. munkalapon a beruházáshoz kapcsolódó tervezői díjak és egyéb kapcsolódó költségek megadása kötelező.</t>
  </si>
  <si>
    <t>A jelen árajánlati program azzal a céllal készült, hogy a kivitelezői árajánlatok egységes, a pályázatnak megfelelő részletezettségű és egyszerűen feldolgozható szerkezetben jelenjenek meg a pályázatkezelő számára, aki a benyújtott költségvetésben megadott árakat költséghatékonysági szempontból felülvizsgálja és értékeli.</t>
  </si>
  <si>
    <t>A munkalapok törlése nem megengedett, a pályázat elutasítását vonja maga után!</t>
  </si>
  <si>
    <t>A munkalapok összesítő cellái jellemzően védelemmel vannak ellátva, azok törlése nem megengedett.</t>
  </si>
  <si>
    <t>Az állami támogatás előzetes kalkulációjához az Ajánlati összesítő 21. sorában történik az energetikus számításai alapján megadott Co2 megtakarításokat figyelembe véve.</t>
  </si>
  <si>
    <t>Ajánlati összesítő 14. sorába a tervezett állapotra vonatkozó energetikai tanúsítványban jelölt felújítást követő CO2 kibocsátást szükséges beírni.</t>
  </si>
  <si>
    <t xml:space="preserve">Az épület költségeinek egyszerű meghatározására segédletként használhatják jelen programot. A kivitelezői árajánlata alapján meghatározható kiegészítő számításokat, úgy, mint az állami támogatás előzetes kalkulációját, vagy a beruházáshoz szükséges önerő mértéke. </t>
  </si>
  <si>
    <t>Sorok beillesztése nem megengedett, azonban a nem védett cellák felülírása/módosítása megengedett.</t>
  </si>
  <si>
    <t>A 1. - 4. munkalapokon a sárga cellák  az elvégzendő felújítási munkálatok szempontjából releváns adatokkal szükséges feltölteni. A támogatható tevékenységek beköltségelhetők a piacon általánosan elfogadott, valamint a pályázati Útmutatóban foglalt költséghatárokat figyelembe vett költségek és munkadíjak megadásával.</t>
  </si>
  <si>
    <t>Napelemes rendszer</t>
  </si>
  <si>
    <t>Napkollektoros rendszer</t>
  </si>
  <si>
    <t>Biomassza kazán rendszer</t>
  </si>
  <si>
    <t>Elszámolható költségek összesen:</t>
  </si>
  <si>
    <t>Nem elszámolható költségek összesen:</t>
  </si>
  <si>
    <r>
      <t xml:space="preserve">Kizárólag a hőszigetelési munkálatokhoz kapcsolódó költségek bemutatására szolgáló felület.  </t>
    </r>
    <r>
      <rPr>
        <sz val="10"/>
        <color indexed="10"/>
        <rFont val="Calibri"/>
        <family val="2"/>
        <charset val="238"/>
      </rPr>
      <t>A munkalapon adattal ellátott cellák felülírása nem megengedett, a pályázat elutasítását vonhatja maga után!</t>
    </r>
  </si>
  <si>
    <t>Kötelezően kitöltendő üres cellák. A támogatható tevékenységek összegénél a nettó és bruttó költségek megadása egyaránt kötelező. Abban az esetben, ha az adott cella nem releváns az elvégzendő munka tekintetében kérjük, hagyja üresen.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</si>
</sst>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_-* #,##0.00\ &quot;HUF&quot;_-;\-* #,##0.00\ &quot;HUF&quot;_-;_-* &quot;-&quot;??\ &quot;HUF&quot;_-;_-@_-"/>
    <numFmt numFmtId="165" formatCode="_-* #,##0\ &quot;HUF&quot;_-;\-* #,##0\ &quot;HUF&quot;_-;_-* &quot;-&quot;??\ &quot;HUF&quot;_-;_-@_-"/>
    <numFmt numFmtId="166" formatCode="#,##0\ &quot;Ft&quot;"/>
    <numFmt numFmtId="167" formatCode="_-* #,##0.00\ [$Ft-40E]_-;\-* #,##0.00\ [$Ft-40E]_-;_-* &quot;-&quot;??\ [$Ft-40E]_-;_-@_-"/>
    <numFmt numFmtId="168" formatCode="_-* #,##0\ [$Ft-40E]_-;\-* #,##0\ [$Ft-40E]_-;_-* &quot;-&quot;??\ [$Ft-40E]_-;_-@_-"/>
  </numFmts>
  <fonts count="4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0"/>
      <name val="Calibri"/>
      <family val="2"/>
      <charset val="238"/>
    </font>
    <font>
      <b/>
      <u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indexed="10"/>
      <name val="Calibri"/>
      <family val="2"/>
      <charset val="238"/>
    </font>
    <font>
      <b/>
      <sz val="2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 val="singleAccounting"/>
      <sz val="9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u val="singleAccounting"/>
      <sz val="9"/>
      <color theme="0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1">
    <xf numFmtId="0" fontId="0" fillId="0" borderId="0" xfId="0"/>
    <xf numFmtId="0" fontId="0" fillId="5" borderId="0" xfId="0" applyFill="1"/>
    <xf numFmtId="0" fontId="0" fillId="0" borderId="0" xfId="0" applyAlignment="1">
      <alignment horizontal="right"/>
    </xf>
    <xf numFmtId="0" fontId="0" fillId="6" borderId="0" xfId="0" applyFill="1"/>
    <xf numFmtId="0" fontId="0" fillId="7" borderId="0" xfId="0" applyFill="1"/>
    <xf numFmtId="43" fontId="0" fillId="0" borderId="0" xfId="0" applyNumberFormat="1"/>
    <xf numFmtId="3" fontId="8" fillId="0" borderId="0" xfId="0" applyNumberFormat="1" applyFont="1"/>
    <xf numFmtId="3" fontId="8" fillId="0" borderId="0" xfId="0" applyNumberFormat="1" applyFont="1" applyFill="1" applyAlignment="1" applyProtection="1">
      <protection hidden="1"/>
    </xf>
    <xf numFmtId="0" fontId="0" fillId="0" borderId="0" xfId="0" applyAlignment="1"/>
    <xf numFmtId="0" fontId="0" fillId="0" borderId="0" xfId="0" applyFill="1"/>
    <xf numFmtId="43" fontId="6" fillId="0" borderId="0" xfId="2" applyFont="1" applyFill="1" applyBorder="1" applyAlignment="1" applyProtection="1">
      <alignment horizontal="center" vertical="center" wrapText="1"/>
    </xf>
    <xf numFmtId="165" fontId="11" fillId="0" borderId="0" xfId="1" applyNumberFormat="1" applyFont="1" applyFill="1" applyBorder="1"/>
    <xf numFmtId="0" fontId="0" fillId="0" borderId="0" xfId="0" applyFill="1" applyBorder="1"/>
    <xf numFmtId="0" fontId="4" fillId="0" borderId="0" xfId="0" applyFont="1" applyFill="1" applyBorder="1" applyAlignment="1">
      <alignment horizontal="center" wrapText="1"/>
    </xf>
    <xf numFmtId="165" fontId="10" fillId="0" borderId="0" xfId="1" applyNumberFormat="1" applyFont="1" applyFill="1" applyBorder="1" applyProtection="1">
      <protection locked="0"/>
    </xf>
    <xf numFmtId="0" fontId="1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65" fontId="9" fillId="0" borderId="0" xfId="0" applyNumberFormat="1" applyFont="1" applyFill="1" applyBorder="1"/>
    <xf numFmtId="3" fontId="8" fillId="0" borderId="0" xfId="0" applyNumberFormat="1" applyFont="1" applyFill="1" applyBorder="1"/>
    <xf numFmtId="43" fontId="8" fillId="0" borderId="0" xfId="0" applyNumberFormat="1" applyFont="1" applyFill="1" applyBorder="1" applyAlignment="1">
      <alignment vertical="center"/>
    </xf>
    <xf numFmtId="9" fontId="0" fillId="0" borderId="0" xfId="3" applyFont="1"/>
    <xf numFmtId="166" fontId="0" fillId="0" borderId="0" xfId="1" applyNumberFormat="1" applyFont="1"/>
    <xf numFmtId="166" fontId="0" fillId="0" borderId="0" xfId="0" applyNumberFormat="1"/>
    <xf numFmtId="0" fontId="0" fillId="0" borderId="0" xfId="0" applyBorder="1"/>
    <xf numFmtId="0" fontId="21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vertical="center"/>
    </xf>
    <xf numFmtId="0" fontId="6" fillId="8" borderId="0" xfId="0" applyFont="1" applyFill="1" applyAlignment="1">
      <alignment horizontal="left" vertical="center"/>
    </xf>
    <xf numFmtId="0" fontId="6" fillId="8" borderId="0" xfId="0" applyFont="1" applyFill="1" applyAlignment="1">
      <alignment vertical="center"/>
    </xf>
    <xf numFmtId="0" fontId="6" fillId="8" borderId="0" xfId="0" applyFont="1" applyFill="1" applyAlignment="1">
      <alignment horizontal="right" vertical="center"/>
    </xf>
    <xf numFmtId="0" fontId="0" fillId="8" borderId="0" xfId="0" applyFill="1"/>
    <xf numFmtId="0" fontId="25" fillId="8" borderId="0" xfId="0" applyFont="1" applyFill="1" applyBorder="1" applyAlignment="1">
      <alignment vertical="center"/>
    </xf>
    <xf numFmtId="0" fontId="21" fillId="8" borderId="10" xfId="0" applyFont="1" applyFill="1" applyBorder="1" applyAlignment="1">
      <alignment horizontal="center" vertical="center"/>
    </xf>
    <xf numFmtId="0" fontId="21" fillId="8" borderId="12" xfId="0" applyFont="1" applyFill="1" applyBorder="1" applyAlignment="1">
      <alignment horizontal="center" vertical="center"/>
    </xf>
    <xf numFmtId="1" fontId="21" fillId="8" borderId="39" xfId="0" applyNumberFormat="1" applyFont="1" applyFill="1" applyBorder="1" applyAlignment="1">
      <alignment horizontal="center" vertical="center"/>
    </xf>
    <xf numFmtId="0" fontId="21" fillId="2" borderId="10" xfId="0" quotePrefix="1" applyFont="1" applyFill="1" applyBorder="1" applyAlignment="1">
      <alignment horizontal="center" vertical="center"/>
    </xf>
    <xf numFmtId="0" fontId="21" fillId="4" borderId="12" xfId="0" quotePrefix="1" applyFont="1" applyFill="1" applyBorder="1" applyAlignment="1">
      <alignment horizontal="center" vertical="center"/>
    </xf>
    <xf numFmtId="0" fontId="21" fillId="8" borderId="39" xfId="0" applyFont="1" applyFill="1" applyBorder="1" applyAlignment="1">
      <alignment horizontal="center" vertical="center"/>
    </xf>
    <xf numFmtId="43" fontId="7" fillId="0" borderId="0" xfId="2" applyFont="1" applyFill="1" applyBorder="1" applyAlignment="1" applyProtection="1">
      <alignment horizontal="center" vertical="center" wrapText="1"/>
    </xf>
    <xf numFmtId="165" fontId="30" fillId="0" borderId="0" xfId="0" applyNumberFormat="1" applyFont="1"/>
    <xf numFmtId="0" fontId="30" fillId="0" borderId="0" xfId="0" applyFont="1"/>
    <xf numFmtId="43" fontId="16" fillId="0" borderId="0" xfId="2" applyFont="1" applyFill="1" applyBorder="1" applyAlignment="1" applyProtection="1">
      <alignment horizontal="center" vertical="center" wrapText="1"/>
    </xf>
    <xf numFmtId="165" fontId="32" fillId="0" borderId="0" xfId="0" applyNumberFormat="1" applyFont="1"/>
    <xf numFmtId="0" fontId="30" fillId="0" borderId="0" xfId="0" applyFont="1" applyFill="1" applyBorder="1"/>
    <xf numFmtId="43" fontId="17" fillId="0" borderId="0" xfId="2" applyFont="1" applyFill="1" applyBorder="1" applyAlignment="1" applyProtection="1">
      <alignment horizontal="center" vertical="center" wrapText="1"/>
    </xf>
    <xf numFmtId="165" fontId="12" fillId="0" borderId="23" xfId="0" applyNumberFormat="1" applyFont="1" applyBorder="1"/>
    <xf numFmtId="165" fontId="12" fillId="0" borderId="23" xfId="0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165" fontId="11" fillId="0" borderId="0" xfId="1" applyNumberFormat="1" applyFont="1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165" fontId="2" fillId="0" borderId="0" xfId="1" applyNumberFormat="1" applyFont="1" applyFill="1" applyBorder="1" applyAlignment="1" applyProtection="1">
      <alignment vertical="center"/>
      <protection locked="0"/>
    </xf>
    <xf numFmtId="165" fontId="3" fillId="0" borderId="0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/>
    <xf numFmtId="0" fontId="34" fillId="0" borderId="0" xfId="0" applyFont="1" applyFill="1"/>
    <xf numFmtId="43" fontId="36" fillId="0" borderId="0" xfId="2" applyFont="1" applyFill="1" applyBorder="1" applyAlignment="1" applyProtection="1">
      <alignment horizontal="center" vertical="center" wrapText="1"/>
    </xf>
    <xf numFmtId="43" fontId="37" fillId="0" borderId="0" xfId="2" applyFont="1" applyFill="1" applyBorder="1" applyAlignment="1" applyProtection="1">
      <alignment horizontal="center" vertical="center" wrapText="1"/>
    </xf>
    <xf numFmtId="0" fontId="38" fillId="0" borderId="0" xfId="0" applyFont="1" applyFill="1"/>
    <xf numFmtId="165" fontId="38" fillId="0" borderId="0" xfId="1" applyNumberFormat="1" applyFont="1" applyFill="1" applyBorder="1" applyProtection="1">
      <protection locked="0"/>
    </xf>
    <xf numFmtId="165" fontId="38" fillId="0" borderId="0" xfId="1" applyNumberFormat="1" applyFont="1" applyFill="1" applyBorder="1"/>
    <xf numFmtId="165" fontId="38" fillId="0" borderId="0" xfId="0" applyNumberFormat="1" applyFont="1" applyFill="1"/>
    <xf numFmtId="165" fontId="39" fillId="0" borderId="23" xfId="1" applyNumberFormat="1" applyFont="1" applyFill="1" applyBorder="1"/>
    <xf numFmtId="165" fontId="40" fillId="0" borderId="0" xfId="0" applyNumberFormat="1" applyFont="1" applyFill="1"/>
    <xf numFmtId="0" fontId="33" fillId="0" borderId="0" xfId="0" applyFont="1" applyFill="1" applyBorder="1" applyAlignment="1">
      <alignment horizontal="center"/>
    </xf>
    <xf numFmtId="165" fontId="39" fillId="0" borderId="0" xfId="0" applyNumberFormat="1" applyFont="1" applyFill="1" applyBorder="1"/>
    <xf numFmtId="165" fontId="34" fillId="0" borderId="0" xfId="0" applyNumberFormat="1" applyFont="1" applyFill="1"/>
    <xf numFmtId="165" fontId="33" fillId="0" borderId="0" xfId="0" applyNumberFormat="1" applyFont="1" applyFill="1" applyBorder="1"/>
    <xf numFmtId="0" fontId="34" fillId="0" borderId="0" xfId="0" applyFont="1" applyFill="1" applyBorder="1" applyAlignment="1"/>
    <xf numFmtId="0" fontId="34" fillId="0" borderId="0" xfId="0" applyFont="1" applyFill="1" applyBorder="1"/>
    <xf numFmtId="165" fontId="41" fillId="0" borderId="0" xfId="0" applyNumberFormat="1" applyFont="1" applyFill="1" applyBorder="1"/>
    <xf numFmtId="0" fontId="34" fillId="0" borderId="0" xfId="0" applyFont="1"/>
    <xf numFmtId="0" fontId="38" fillId="0" borderId="0" xfId="0" applyFont="1"/>
    <xf numFmtId="43" fontId="39" fillId="0" borderId="0" xfId="2" applyFont="1" applyFill="1" applyBorder="1" applyAlignment="1" applyProtection="1">
      <alignment horizontal="center" vertical="center" wrapText="1"/>
    </xf>
    <xf numFmtId="165" fontId="38" fillId="0" borderId="0" xfId="0" applyNumberFormat="1" applyFont="1" applyFill="1" applyBorder="1"/>
    <xf numFmtId="165" fontId="38" fillId="0" borderId="0" xfId="0" applyNumberFormat="1" applyFont="1"/>
    <xf numFmtId="165" fontId="40" fillId="0" borderId="0" xfId="0" applyNumberFormat="1" applyFont="1"/>
    <xf numFmtId="0" fontId="38" fillId="0" borderId="0" xfId="0" applyFont="1" applyFill="1" applyBorder="1"/>
    <xf numFmtId="0" fontId="34" fillId="0" borderId="0" xfId="0" applyFont="1" applyBorder="1"/>
    <xf numFmtId="165" fontId="39" fillId="0" borderId="0" xfId="1" applyNumberFormat="1" applyFont="1" applyFill="1" applyBorder="1"/>
    <xf numFmtId="165" fontId="39" fillId="0" borderId="0" xfId="0" applyNumberFormat="1" applyFont="1" applyBorder="1"/>
    <xf numFmtId="168" fontId="34" fillId="0" borderId="0" xfId="0" applyNumberFormat="1" applyFont="1"/>
    <xf numFmtId="0" fontId="34" fillId="0" borderId="0" xfId="0" applyFont="1" applyAlignment="1"/>
    <xf numFmtId="0" fontId="8" fillId="5" borderId="0" xfId="0" applyFont="1" applyFill="1"/>
    <xf numFmtId="0" fontId="21" fillId="8" borderId="0" xfId="0" applyFont="1" applyFill="1" applyBorder="1" applyAlignment="1">
      <alignment horizontal="center" vertical="center"/>
    </xf>
    <xf numFmtId="0" fontId="18" fillId="4" borderId="1" xfId="0" applyFont="1" applyFill="1" applyBorder="1" applyAlignment="1" applyProtection="1">
      <alignment horizontal="center" vertical="center" wrapText="1"/>
      <protection hidden="1"/>
    </xf>
    <xf numFmtId="0" fontId="18" fillId="4" borderId="11" xfId="0" applyFont="1" applyFill="1" applyBorder="1" applyAlignment="1" applyProtection="1">
      <alignment horizontal="center" vertical="center" wrapText="1"/>
      <protection hidden="1"/>
    </xf>
    <xf numFmtId="166" fontId="0" fillId="4" borderId="1" xfId="1" applyNumberFormat="1" applyFont="1" applyFill="1" applyBorder="1" applyProtection="1">
      <protection hidden="1"/>
    </xf>
    <xf numFmtId="166" fontId="0" fillId="4" borderId="11" xfId="1" applyNumberFormat="1" applyFont="1" applyFill="1" applyBorder="1" applyProtection="1">
      <protection hidden="1"/>
    </xf>
    <xf numFmtId="166" fontId="3" fillId="3" borderId="1" xfId="1" applyNumberFormat="1" applyFont="1" applyFill="1" applyBorder="1" applyProtection="1">
      <protection hidden="1"/>
    </xf>
    <xf numFmtId="166" fontId="3" fillId="3" borderId="11" xfId="1" applyNumberFormat="1" applyFont="1" applyFill="1" applyBorder="1" applyProtection="1">
      <protection hidden="1"/>
    </xf>
    <xf numFmtId="0" fontId="0" fillId="0" borderId="3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32" xfId="0" applyBorder="1" applyProtection="1">
      <protection hidden="1"/>
    </xf>
    <xf numFmtId="0" fontId="0" fillId="4" borderId="11" xfId="0" applyFill="1" applyBorder="1" applyProtection="1">
      <protection hidden="1"/>
    </xf>
    <xf numFmtId="0" fontId="3" fillId="4" borderId="4" xfId="0" applyFont="1" applyFill="1" applyBorder="1" applyProtection="1">
      <protection hidden="1"/>
    </xf>
    <xf numFmtId="0" fontId="0" fillId="4" borderId="5" xfId="0" applyFill="1" applyBorder="1" applyProtection="1">
      <protection hidden="1"/>
    </xf>
    <xf numFmtId="166" fontId="0" fillId="4" borderId="11" xfId="0" applyNumberFormat="1" applyFont="1" applyFill="1" applyBorder="1" applyProtection="1">
      <protection hidden="1"/>
    </xf>
    <xf numFmtId="166" fontId="3" fillId="4" borderId="11" xfId="0" applyNumberFormat="1" applyFont="1" applyFill="1" applyBorder="1" applyProtection="1">
      <protection hidden="1"/>
    </xf>
    <xf numFmtId="9" fontId="3" fillId="4" borderId="11" xfId="3" applyFont="1" applyFill="1" applyBorder="1" applyAlignment="1" applyProtection="1">
      <alignment horizontal="right"/>
      <protection hidden="1"/>
    </xf>
    <xf numFmtId="166" fontId="19" fillId="4" borderId="11" xfId="0" applyNumberFormat="1" applyFont="1" applyFill="1" applyBorder="1" applyProtection="1">
      <protection hidden="1"/>
    </xf>
    <xf numFmtId="0" fontId="19" fillId="4" borderId="12" xfId="0" applyFont="1" applyFill="1" applyBorder="1" applyAlignment="1" applyProtection="1">
      <alignment horizontal="left"/>
      <protection hidden="1"/>
    </xf>
    <xf numFmtId="0" fontId="19" fillId="4" borderId="29" xfId="0" applyFont="1" applyFill="1" applyBorder="1" applyAlignment="1" applyProtection="1">
      <protection hidden="1"/>
    </xf>
    <xf numFmtId="0" fontId="19" fillId="4" borderId="18" xfId="0" applyFont="1" applyFill="1" applyBorder="1" applyAlignment="1" applyProtection="1">
      <protection hidden="1"/>
    </xf>
    <xf numFmtId="0" fontId="19" fillId="4" borderId="19" xfId="0" applyFont="1" applyFill="1" applyBorder="1" applyAlignment="1" applyProtection="1">
      <protection hidden="1"/>
    </xf>
    <xf numFmtId="166" fontId="20" fillId="4" borderId="5" xfId="0" applyNumberFormat="1" applyFont="1" applyFill="1" applyBorder="1" applyProtection="1">
      <protection hidden="1"/>
    </xf>
    <xf numFmtId="43" fontId="6" fillId="4" borderId="1" xfId="2" applyFont="1" applyFill="1" applyBorder="1" applyAlignment="1" applyProtection="1">
      <alignment horizontal="center" vertical="center" wrapText="1"/>
      <protection hidden="1"/>
    </xf>
    <xf numFmtId="43" fontId="6" fillId="4" borderId="11" xfId="2" applyFont="1" applyFill="1" applyBorder="1" applyAlignment="1" applyProtection="1">
      <alignment horizontal="center" vertical="center" wrapText="1"/>
      <protection hidden="1"/>
    </xf>
    <xf numFmtId="0" fontId="8" fillId="4" borderId="10" xfId="0" applyFont="1" applyFill="1" applyBorder="1" applyProtection="1">
      <protection hidden="1"/>
    </xf>
    <xf numFmtId="0" fontId="0" fillId="4" borderId="1" xfId="0" applyFill="1" applyBorder="1" applyAlignment="1" applyProtection="1">
      <alignment horizontal="center"/>
      <protection hidden="1"/>
    </xf>
    <xf numFmtId="168" fontId="11" fillId="4" borderId="1" xfId="1" applyNumberFormat="1" applyFont="1" applyFill="1" applyBorder="1" applyProtection="1">
      <protection hidden="1"/>
    </xf>
    <xf numFmtId="168" fontId="11" fillId="4" borderId="11" xfId="1" applyNumberFormat="1" applyFont="1" applyFill="1" applyBorder="1" applyProtection="1">
      <protection hidden="1"/>
    </xf>
    <xf numFmtId="168" fontId="3" fillId="4" borderId="11" xfId="1" applyNumberFormat="1" applyFont="1" applyFill="1" applyBorder="1" applyProtection="1">
      <protection hidden="1"/>
    </xf>
    <xf numFmtId="168" fontId="9" fillId="3" borderId="5" xfId="1" applyNumberFormat="1" applyFont="1" applyFill="1" applyBorder="1" applyProtection="1">
      <protection hidden="1"/>
    </xf>
    <xf numFmtId="168" fontId="11" fillId="4" borderId="13" xfId="1" applyNumberFormat="1" applyFont="1" applyFill="1" applyBorder="1" applyProtection="1">
      <protection hidden="1"/>
    </xf>
    <xf numFmtId="168" fontId="11" fillId="4" borderId="25" xfId="1" applyNumberFormat="1" applyFont="1" applyFill="1" applyBorder="1" applyProtection="1">
      <protection hidden="1"/>
    </xf>
    <xf numFmtId="168" fontId="3" fillId="4" borderId="11" xfId="0" applyNumberFormat="1" applyFont="1" applyFill="1" applyBorder="1" applyProtection="1">
      <protection hidden="1"/>
    </xf>
    <xf numFmtId="168" fontId="9" fillId="3" borderId="5" xfId="0" applyNumberFormat="1" applyFont="1" applyFill="1" applyBorder="1" applyProtection="1">
      <protection hidden="1"/>
    </xf>
    <xf numFmtId="0" fontId="0" fillId="4" borderId="10" xfId="0" applyFill="1" applyBorder="1" applyAlignment="1" applyProtection="1">
      <alignment horizontal="left"/>
      <protection hidden="1"/>
    </xf>
    <xf numFmtId="0" fontId="8" fillId="4" borderId="1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left" wrapText="1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left" vertical="center" wrapText="1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168" fontId="3" fillId="4" borderId="11" xfId="0" applyNumberFormat="1" applyFont="1" applyFill="1" applyBorder="1" applyAlignment="1" applyProtection="1">
      <alignment horizontal="right" wrapText="1"/>
      <protection hidden="1"/>
    </xf>
    <xf numFmtId="0" fontId="3" fillId="4" borderId="22" xfId="0" applyFont="1" applyFill="1" applyBorder="1" applyAlignment="1" applyProtection="1">
      <alignment vertical="center"/>
      <protection hidden="1"/>
    </xf>
    <xf numFmtId="0" fontId="3" fillId="4" borderId="23" xfId="0" applyFont="1" applyFill="1" applyBorder="1" applyAlignment="1" applyProtection="1">
      <alignment vertical="center"/>
      <protection hidden="1"/>
    </xf>
    <xf numFmtId="0" fontId="3" fillId="4" borderId="28" xfId="0" applyFont="1" applyFill="1" applyBorder="1" applyAlignment="1" applyProtection="1">
      <alignment vertical="center"/>
      <protection hidden="1"/>
    </xf>
    <xf numFmtId="168" fontId="3" fillId="4" borderId="24" xfId="0" applyNumberFormat="1" applyFont="1" applyFill="1" applyBorder="1" applyAlignment="1" applyProtection="1">
      <alignment horizontal="right" wrapText="1"/>
      <protection hidden="1"/>
    </xf>
    <xf numFmtId="167" fontId="9" fillId="3" borderId="5" xfId="0" applyNumberFormat="1" applyFont="1" applyFill="1" applyBorder="1" applyAlignment="1" applyProtection="1">
      <alignment vertical="center"/>
      <protection hidden="1"/>
    </xf>
    <xf numFmtId="0" fontId="0" fillId="2" borderId="1" xfId="0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168" fontId="10" fillId="2" borderId="1" xfId="1" applyNumberFormat="1" applyFont="1" applyFill="1" applyBorder="1" applyProtection="1">
      <protection locked="0"/>
    </xf>
    <xf numFmtId="168" fontId="10" fillId="2" borderId="8" xfId="1" applyNumberFormat="1" applyFont="1" applyFill="1" applyBorder="1" applyProtection="1">
      <protection locked="0"/>
    </xf>
    <xf numFmtId="168" fontId="10" fillId="2" borderId="11" xfId="1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168" fontId="10" fillId="2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8" fontId="2" fillId="2" borderId="11" xfId="1" applyNumberFormat="1" applyFont="1" applyFill="1" applyBorder="1" applyAlignment="1" applyProtection="1">
      <alignment vertical="center"/>
      <protection locked="0"/>
    </xf>
    <xf numFmtId="168" fontId="2" fillId="2" borderId="24" xfId="0" applyNumberFormat="1" applyFont="1" applyFill="1" applyBorder="1" applyAlignment="1" applyProtection="1">
      <alignment horizontal="right" wrapText="1"/>
      <protection locked="0"/>
    </xf>
    <xf numFmtId="0" fontId="21" fillId="8" borderId="1" xfId="0" applyFont="1" applyFill="1" applyBorder="1" applyAlignment="1">
      <alignment horizontal="left" vertical="center" wrapText="1"/>
    </xf>
    <xf numFmtId="0" fontId="21" fillId="8" borderId="11" xfId="0" applyFont="1" applyFill="1" applyBorder="1" applyAlignment="1">
      <alignment horizontal="left" vertical="center" wrapText="1"/>
    </xf>
    <xf numFmtId="0" fontId="21" fillId="8" borderId="4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left" vertical="center" wrapText="1"/>
    </xf>
    <xf numFmtId="0" fontId="22" fillId="8" borderId="0" xfId="0" applyFont="1" applyFill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1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23" fillId="4" borderId="33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1" fillId="8" borderId="21" xfId="0" applyFont="1" applyFill="1" applyBorder="1" applyAlignment="1">
      <alignment horizontal="left" vertical="center" wrapText="1"/>
    </xf>
    <xf numFmtId="0" fontId="21" fillId="8" borderId="27" xfId="0" applyFont="1" applyFill="1" applyBorder="1" applyAlignment="1">
      <alignment horizontal="left" vertical="center" wrapText="1"/>
    </xf>
    <xf numFmtId="0" fontId="26" fillId="8" borderId="9" xfId="0" applyFont="1" applyFill="1" applyBorder="1" applyAlignment="1">
      <alignment horizontal="left" vertical="center"/>
    </xf>
    <xf numFmtId="0" fontId="26" fillId="8" borderId="2" xfId="0" applyFont="1" applyFill="1" applyBorder="1" applyAlignment="1">
      <alignment horizontal="left" vertical="center"/>
    </xf>
    <xf numFmtId="0" fontId="23" fillId="4" borderId="36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 wrapText="1"/>
    </xf>
    <xf numFmtId="0" fontId="21" fillId="8" borderId="3" xfId="0" applyFont="1" applyFill="1" applyBorder="1" applyAlignment="1">
      <alignment horizontal="center" vertical="center" wrapText="1"/>
    </xf>
    <xf numFmtId="0" fontId="25" fillId="4" borderId="36" xfId="0" applyFont="1" applyFill="1" applyBorder="1" applyAlignment="1">
      <alignment horizontal="left" vertical="center"/>
    </xf>
    <xf numFmtId="0" fontId="25" fillId="4" borderId="37" xfId="0" applyFont="1" applyFill="1" applyBorder="1" applyAlignment="1">
      <alignment horizontal="left" vertical="center"/>
    </xf>
    <xf numFmtId="0" fontId="25" fillId="4" borderId="38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 wrapText="1"/>
    </xf>
    <xf numFmtId="0" fontId="21" fillId="8" borderId="21" xfId="0" applyFont="1" applyFill="1" applyBorder="1" applyAlignment="1">
      <alignment horizontal="center"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 applyProtection="1">
      <alignment horizontal="center"/>
      <protection hidden="1"/>
    </xf>
    <xf numFmtId="0" fontId="15" fillId="3" borderId="2" xfId="0" applyFont="1" applyFill="1" applyBorder="1" applyAlignment="1" applyProtection="1">
      <alignment horizontal="center"/>
      <protection hidden="1"/>
    </xf>
    <xf numFmtId="0" fontId="15" fillId="3" borderId="3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4" borderId="10" xfId="0" applyFill="1" applyBorder="1" applyAlignment="1" applyProtection="1">
      <alignment horizontal="left"/>
      <protection hidden="1"/>
    </xf>
    <xf numFmtId="0" fontId="0" fillId="4" borderId="1" xfId="0" applyFill="1" applyBorder="1" applyAlignment="1" applyProtection="1">
      <alignment horizontal="left"/>
      <protection hidden="1"/>
    </xf>
    <xf numFmtId="0" fontId="19" fillId="4" borderId="10" xfId="0" applyFont="1" applyFill="1" applyBorder="1" applyAlignment="1" applyProtection="1">
      <alignment horizontal="left"/>
      <protection hidden="1"/>
    </xf>
    <xf numFmtId="0" fontId="19" fillId="4" borderId="1" xfId="0" applyFont="1" applyFill="1" applyBorder="1" applyAlignment="1" applyProtection="1">
      <alignment horizontal="left"/>
      <protection hidden="1"/>
    </xf>
    <xf numFmtId="0" fontId="0" fillId="4" borderId="17" xfId="0" applyFill="1" applyBorder="1" applyAlignment="1" applyProtection="1">
      <alignment horizontal="left"/>
      <protection hidden="1"/>
    </xf>
    <xf numFmtId="0" fontId="0" fillId="4" borderId="18" xfId="0" applyFill="1" applyBorder="1" applyAlignment="1" applyProtection="1">
      <alignment horizontal="left"/>
      <protection hidden="1"/>
    </xf>
    <xf numFmtId="0" fontId="0" fillId="4" borderId="19" xfId="0" applyFill="1" applyBorder="1" applyAlignment="1" applyProtection="1">
      <alignment horizontal="left"/>
      <protection hidden="1"/>
    </xf>
    <xf numFmtId="0" fontId="0" fillId="4" borderId="15" xfId="0" applyFill="1" applyBorder="1" applyAlignment="1" applyProtection="1">
      <protection hidden="1"/>
    </xf>
    <xf numFmtId="0" fontId="0" fillId="4" borderId="16" xfId="0" applyFill="1" applyBorder="1" applyAlignment="1" applyProtection="1">
      <protection hidden="1"/>
    </xf>
    <xf numFmtId="0" fontId="0" fillId="4" borderId="13" xfId="0" applyFill="1" applyBorder="1" applyAlignment="1" applyProtection="1">
      <protection hidden="1"/>
    </xf>
    <xf numFmtId="0" fontId="3" fillId="3" borderId="10" xfId="0" applyFont="1" applyFill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13" fillId="0" borderId="17" xfId="0" applyFont="1" applyBorder="1" applyAlignment="1" applyProtection="1">
      <alignment horizontal="center" wrapText="1"/>
      <protection hidden="1"/>
    </xf>
    <xf numFmtId="0" fontId="13" fillId="0" borderId="18" xfId="0" applyFont="1" applyBorder="1" applyAlignment="1" applyProtection="1">
      <alignment horizontal="center" wrapText="1"/>
      <protection hidden="1"/>
    </xf>
    <xf numFmtId="0" fontId="13" fillId="0" borderId="30" xfId="0" applyFont="1" applyBorder="1" applyAlignment="1" applyProtection="1">
      <alignment horizontal="center" wrapText="1"/>
      <protection hidden="1"/>
    </xf>
    <xf numFmtId="0" fontId="28" fillId="3" borderId="39" xfId="0" applyFont="1" applyFill="1" applyBorder="1" applyAlignment="1" applyProtection="1">
      <alignment horizontal="center"/>
      <protection hidden="1"/>
    </xf>
    <xf numFmtId="0" fontId="28" fillId="3" borderId="21" xfId="0" applyFont="1" applyFill="1" applyBorder="1" applyAlignment="1" applyProtection="1">
      <alignment horizontal="center"/>
      <protection hidden="1"/>
    </xf>
    <xf numFmtId="0" fontId="28" fillId="3" borderId="27" xfId="0" applyFont="1" applyFill="1" applyBorder="1" applyAlignment="1" applyProtection="1">
      <alignment horizontal="center"/>
      <protection hidden="1"/>
    </xf>
    <xf numFmtId="0" fontId="18" fillId="4" borderId="10" xfId="0" applyFont="1" applyFill="1" applyBorder="1" applyAlignment="1" applyProtection="1">
      <alignment horizontal="center" vertical="center"/>
      <protection hidden="1"/>
    </xf>
    <xf numFmtId="0" fontId="18" fillId="4" borderId="1" xfId="0" applyFont="1" applyFill="1" applyBorder="1" applyAlignment="1" applyProtection="1">
      <alignment horizontal="center" vertical="center"/>
      <protection hidden="1"/>
    </xf>
    <xf numFmtId="0" fontId="18" fillId="4" borderId="12" xfId="0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42" fillId="2" borderId="4" xfId="0" applyFont="1" applyFill="1" applyBorder="1" applyAlignment="1" applyProtection="1">
      <alignment horizontal="center"/>
      <protection locked="0"/>
    </xf>
    <xf numFmtId="0" fontId="42" fillId="2" borderId="5" xfId="0" applyFont="1" applyFill="1" applyBorder="1" applyAlignment="1" applyProtection="1">
      <alignment horizontal="center"/>
      <protection locked="0"/>
    </xf>
    <xf numFmtId="0" fontId="18" fillId="4" borderId="9" xfId="0" applyFont="1" applyFill="1" applyBorder="1" applyAlignment="1" applyProtection="1">
      <alignment horizontal="center" vertical="center"/>
      <protection hidden="1"/>
    </xf>
    <xf numFmtId="0" fontId="18" fillId="4" borderId="2" xfId="0" applyFont="1" applyFill="1" applyBorder="1" applyAlignment="1" applyProtection="1">
      <alignment horizontal="center" vertical="center"/>
      <protection hidden="1"/>
    </xf>
    <xf numFmtId="0" fontId="42" fillId="2" borderId="2" xfId="0" applyFont="1" applyFill="1" applyBorder="1" applyAlignment="1" applyProtection="1">
      <alignment horizontal="center"/>
      <protection locked="0"/>
    </xf>
    <xf numFmtId="0" fontId="42" fillId="2" borderId="3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left"/>
      <protection hidden="1"/>
    </xf>
    <xf numFmtId="0" fontId="0" fillId="4" borderId="16" xfId="0" applyFill="1" applyBorder="1" applyAlignment="1" applyProtection="1">
      <alignment horizontal="left"/>
      <protection hidden="1"/>
    </xf>
    <xf numFmtId="0" fontId="0" fillId="4" borderId="13" xfId="0" applyFill="1" applyBorder="1" applyAlignment="1" applyProtection="1">
      <alignment horizontal="left"/>
      <protection hidden="1"/>
    </xf>
    <xf numFmtId="0" fontId="0" fillId="3" borderId="17" xfId="0" applyFill="1" applyBorder="1" applyAlignment="1" applyProtection="1">
      <alignment horizontal="left"/>
      <protection hidden="1"/>
    </xf>
    <xf numFmtId="0" fontId="0" fillId="3" borderId="18" xfId="0" applyFill="1" applyBorder="1" applyAlignment="1" applyProtection="1">
      <alignment horizontal="left"/>
      <protection hidden="1"/>
    </xf>
    <xf numFmtId="0" fontId="0" fillId="3" borderId="19" xfId="0" applyFill="1" applyBorder="1" applyAlignment="1" applyProtection="1">
      <alignment horizontal="left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43" fontId="37" fillId="0" borderId="0" xfId="2" applyFont="1" applyFill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/>
      <protection hidden="1"/>
    </xf>
    <xf numFmtId="0" fontId="13" fillId="0" borderId="16" xfId="0" applyFont="1" applyBorder="1" applyAlignment="1" applyProtection="1">
      <alignment horizontal="center"/>
      <protection hidden="1"/>
    </xf>
    <xf numFmtId="0" fontId="13" fillId="0" borderId="25" xfId="0" applyFont="1" applyBorder="1" applyAlignment="1" applyProtection="1">
      <alignment horizontal="center"/>
      <protection hidden="1"/>
    </xf>
    <xf numFmtId="43" fontId="17" fillId="4" borderId="8" xfId="2" applyFont="1" applyFill="1" applyBorder="1" applyAlignment="1" applyProtection="1">
      <alignment horizontal="center" vertical="center" wrapText="1"/>
      <protection hidden="1"/>
    </xf>
    <xf numFmtId="43" fontId="17" fillId="4" borderId="13" xfId="2" applyFont="1" applyFill="1" applyBorder="1" applyAlignment="1" applyProtection="1">
      <alignment horizontal="center" vertical="center" wrapText="1"/>
      <protection hidden="1"/>
    </xf>
    <xf numFmtId="43" fontId="17" fillId="4" borderId="25" xfId="2" applyFont="1" applyFill="1" applyBorder="1" applyAlignment="1" applyProtection="1">
      <alignment horizontal="center" vertical="center" wrapText="1"/>
      <protection hidden="1"/>
    </xf>
    <xf numFmtId="0" fontId="14" fillId="4" borderId="15" xfId="0" applyFont="1" applyFill="1" applyBorder="1" applyAlignment="1" applyProtection="1">
      <alignment horizontal="left"/>
      <protection hidden="1"/>
    </xf>
    <xf numFmtId="0" fontId="14" fillId="4" borderId="16" xfId="0" applyFont="1" applyFill="1" applyBorder="1" applyAlignment="1" applyProtection="1">
      <alignment horizontal="left"/>
      <protection hidden="1"/>
    </xf>
    <xf numFmtId="0" fontId="14" fillId="4" borderId="13" xfId="0" applyFont="1" applyFill="1" applyBorder="1" applyAlignment="1" applyProtection="1">
      <alignment horizontal="left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0" xfId="0" applyFill="1" applyBorder="1" applyAlignment="1" applyProtection="1">
      <alignment horizontal="center" vertical="center"/>
      <protection hidden="1"/>
    </xf>
    <xf numFmtId="0" fontId="0" fillId="4" borderId="21" xfId="0" applyFill="1" applyBorder="1" applyAlignment="1" applyProtection="1">
      <alignment horizontal="center" vertical="center"/>
      <protection hidden="1"/>
    </xf>
    <xf numFmtId="43" fontId="39" fillId="0" borderId="0" xfId="2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left"/>
      <protection hidden="1"/>
    </xf>
    <xf numFmtId="0" fontId="0" fillId="3" borderId="4" xfId="0" applyFill="1" applyBorder="1" applyAlignment="1" applyProtection="1">
      <alignment horizontal="left"/>
      <protection hidden="1"/>
    </xf>
    <xf numFmtId="0" fontId="4" fillId="3" borderId="9" xfId="0" applyFont="1" applyFill="1" applyBorder="1" applyAlignment="1" applyProtection="1">
      <alignment horizontal="center" wrapText="1"/>
      <protection hidden="1"/>
    </xf>
    <xf numFmtId="0" fontId="4" fillId="3" borderId="2" xfId="0" applyFont="1" applyFill="1" applyBorder="1" applyAlignment="1" applyProtection="1">
      <alignment horizontal="center" wrapText="1"/>
      <protection hidden="1"/>
    </xf>
    <xf numFmtId="0" fontId="4" fillId="3" borderId="3" xfId="0" applyFont="1" applyFill="1" applyBorder="1" applyAlignment="1" applyProtection="1">
      <alignment horizontal="center" wrapText="1"/>
      <protection hidden="1"/>
    </xf>
    <xf numFmtId="43" fontId="31" fillId="0" borderId="0" xfId="2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/>
      <protection hidden="1"/>
    </xf>
    <xf numFmtId="0" fontId="4" fillId="3" borderId="2" xfId="0" applyFont="1" applyFill="1" applyBorder="1" applyAlignment="1" applyProtection="1">
      <alignment horizontal="center"/>
      <protection hidden="1"/>
    </xf>
    <xf numFmtId="0" fontId="4" fillId="3" borderId="3" xfId="0" applyFont="1" applyFill="1" applyBorder="1" applyAlignment="1" applyProtection="1">
      <alignment horizont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  <xf numFmtId="0" fontId="14" fillId="4" borderId="10" xfId="0" applyFont="1" applyFill="1" applyBorder="1" applyAlignment="1" applyProtection="1">
      <alignment horizontal="left"/>
      <protection hidden="1"/>
    </xf>
    <xf numFmtId="0" fontId="14" fillId="4" borderId="1" xfId="0" applyFont="1" applyFill="1" applyBorder="1" applyAlignment="1" applyProtection="1">
      <alignment horizontal="left"/>
      <protection hidden="1"/>
    </xf>
    <xf numFmtId="0" fontId="4" fillId="3" borderId="14" xfId="0" applyFont="1" applyFill="1" applyBorder="1" applyAlignment="1" applyProtection="1">
      <alignment horizontal="center"/>
      <protection hidden="1"/>
    </xf>
    <xf numFmtId="0" fontId="4" fillId="3" borderId="6" xfId="0" applyFont="1" applyFill="1" applyBorder="1" applyAlignment="1" applyProtection="1">
      <alignment horizontal="center"/>
      <protection hidden="1"/>
    </xf>
    <xf numFmtId="0" fontId="4" fillId="3" borderId="7" xfId="0" applyFont="1" applyFill="1" applyBorder="1" applyAlignment="1" applyProtection="1">
      <alignment horizontal="center"/>
      <protection hidden="1"/>
    </xf>
    <xf numFmtId="0" fontId="3" fillId="4" borderId="10" xfId="0" applyFont="1" applyFill="1" applyBorder="1" applyAlignment="1" applyProtection="1">
      <alignment horizontal="left" vertical="center"/>
      <protection hidden="1"/>
    </xf>
    <xf numFmtId="0" fontId="3" fillId="4" borderId="1" xfId="0" applyFont="1" applyFill="1" applyBorder="1" applyAlignment="1" applyProtection="1">
      <alignment horizontal="left" vertical="center"/>
      <protection hidden="1"/>
    </xf>
    <xf numFmtId="0" fontId="0" fillId="3" borderId="17" xfId="0" applyFill="1" applyBorder="1" applyAlignment="1" applyProtection="1">
      <alignment horizontal="left" vertical="center"/>
      <protection hidden="1"/>
    </xf>
    <xf numFmtId="0" fontId="0" fillId="3" borderId="18" xfId="0" applyFill="1" applyBorder="1" applyAlignment="1" applyProtection="1">
      <alignment horizontal="left" vertical="center"/>
      <protection hidden="1"/>
    </xf>
    <xf numFmtId="43" fontId="7" fillId="4" borderId="26" xfId="2" applyFont="1" applyFill="1" applyBorder="1" applyAlignment="1" applyProtection="1">
      <alignment horizontal="center" vertical="center" wrapText="1"/>
      <protection hidden="1"/>
    </xf>
    <xf numFmtId="43" fontId="7" fillId="4" borderId="27" xfId="2" applyFont="1" applyFill="1" applyBorder="1" applyAlignment="1" applyProtection="1">
      <alignment horizontal="center" vertical="center" wrapText="1"/>
      <protection hidden="1"/>
    </xf>
  </cellXfs>
  <cellStyles count="4">
    <cellStyle name="Ezres 2" xfId="2"/>
    <cellStyle name="Normál" xfId="0" builtinId="0"/>
    <cellStyle name="Pénznem" xfId="1" builtinId="4"/>
    <cellStyle name="Százalék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476250</xdr:colOff>
      <xdr:row>0</xdr:row>
      <xdr:rowOff>66675</xdr:rowOff>
    </xdr:from>
    <xdr:to>
      <xdr:col>5</xdr:col>
      <xdr:colOff>314325</xdr:colOff>
      <xdr:row>4</xdr:row>
      <xdr:rowOff>95250</xdr:rowOff>
    </xdr:to>
    <xdr:pic>
      <xdr:nvPicPr>
        <xdr:cNvPr id="2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66675"/>
          <a:ext cx="10572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view="pageBreakPreview" zoomScaleNormal="85" zoomScaleSheetLayoutView="100" workbookViewId="0">
      <selection activeCell="Q15" sqref="Q15"/>
    </sheetView>
  </sheetViews>
  <sheetFormatPr defaultRowHeight="15" x14ac:dyDescent="0.25"/>
  <cols>
    <col min="1" max="1" width="7.5703125" customWidth="1"/>
    <col min="9" max="9" width="21.140625" customWidth="1"/>
    <col min="11" max="11" width="7.85546875" customWidth="1"/>
    <col min="12" max="13" width="1.85546875" customWidth="1"/>
    <col min="15" max="15" width="6.5703125" customWidth="1"/>
  </cols>
  <sheetData>
    <row r="1" spans="1:9" ht="14.45" x14ac:dyDescent="0.3">
      <c r="A1" s="24"/>
      <c r="B1" s="25"/>
      <c r="C1" s="25"/>
      <c r="D1" s="25"/>
      <c r="E1" s="25"/>
      <c r="F1" s="29"/>
      <c r="G1" s="29"/>
      <c r="H1" s="29"/>
      <c r="I1" s="29"/>
    </row>
    <row r="2" spans="1:9" ht="14.45" x14ac:dyDescent="0.3">
      <c r="A2" s="24"/>
      <c r="B2" s="25"/>
      <c r="C2" s="25"/>
      <c r="D2" s="25"/>
      <c r="E2" s="25"/>
      <c r="F2" s="29"/>
      <c r="G2" s="29"/>
      <c r="H2" s="29"/>
      <c r="I2" s="29"/>
    </row>
    <row r="3" spans="1:9" ht="14.45" x14ac:dyDescent="0.3">
      <c r="A3" s="24"/>
      <c r="B3" s="25"/>
      <c r="C3" s="25"/>
      <c r="D3" s="25"/>
      <c r="E3" s="25"/>
      <c r="F3" s="29"/>
      <c r="G3" s="29"/>
      <c r="H3" s="29"/>
      <c r="I3" s="29"/>
    </row>
    <row r="4" spans="1:9" ht="14.45" x14ac:dyDescent="0.3">
      <c r="A4" s="24"/>
      <c r="B4" s="25"/>
      <c r="C4" s="25"/>
      <c r="D4" s="25"/>
      <c r="E4" s="25"/>
      <c r="F4" s="29"/>
      <c r="G4" s="29"/>
      <c r="H4" s="29"/>
      <c r="I4" s="29"/>
    </row>
    <row r="5" spans="1:9" x14ac:dyDescent="0.25">
      <c r="A5" s="26" t="s">
        <v>73</v>
      </c>
      <c r="B5" s="27"/>
      <c r="C5" s="27"/>
      <c r="D5" s="27"/>
      <c r="F5" s="29"/>
      <c r="G5" s="29"/>
      <c r="H5" s="29"/>
      <c r="I5" s="28" t="s">
        <v>75</v>
      </c>
    </row>
    <row r="6" spans="1:9" ht="14.45" x14ac:dyDescent="0.3">
      <c r="A6" s="24"/>
      <c r="B6" s="25"/>
      <c r="C6" s="25"/>
      <c r="D6" s="25"/>
      <c r="E6" s="25"/>
      <c r="F6" s="29"/>
      <c r="G6" s="29"/>
      <c r="H6" s="29"/>
      <c r="I6" s="29"/>
    </row>
    <row r="7" spans="1:9" ht="14.45" x14ac:dyDescent="0.3">
      <c r="A7" s="24"/>
      <c r="B7" s="25"/>
      <c r="C7" s="25"/>
      <c r="D7" s="25"/>
      <c r="E7" s="25"/>
      <c r="F7" s="29"/>
      <c r="G7" s="29"/>
      <c r="H7" s="29"/>
      <c r="I7" s="29"/>
    </row>
    <row r="8" spans="1:9" ht="21" x14ac:dyDescent="0.25">
      <c r="A8" s="145" t="s">
        <v>74</v>
      </c>
      <c r="B8" s="145"/>
      <c r="C8" s="145"/>
      <c r="D8" s="145"/>
      <c r="E8" s="145"/>
      <c r="F8" s="145"/>
      <c r="G8" s="145"/>
      <c r="H8" s="145"/>
      <c r="I8" s="145"/>
    </row>
    <row r="9" spans="1:9" ht="7.15" customHeight="1" x14ac:dyDescent="0.3">
      <c r="A9" s="29"/>
      <c r="B9" s="29"/>
      <c r="C9" s="29"/>
      <c r="D9" s="29"/>
      <c r="E9" s="29"/>
      <c r="F9" s="29"/>
      <c r="G9" s="29"/>
      <c r="H9" s="29"/>
      <c r="I9" s="29"/>
    </row>
    <row r="10" spans="1:9" ht="7.15" customHeight="1" x14ac:dyDescent="0.3">
      <c r="A10" s="29"/>
      <c r="B10" s="29"/>
      <c r="C10" s="29"/>
      <c r="D10" s="29"/>
      <c r="E10" s="29"/>
      <c r="F10" s="29"/>
      <c r="G10" s="29"/>
      <c r="H10" s="29"/>
      <c r="I10" s="29"/>
    </row>
    <row r="11" spans="1:9" ht="7.15" customHeight="1" thickBot="1" x14ac:dyDescent="0.35">
      <c r="A11" s="29"/>
      <c r="B11" s="29"/>
      <c r="C11" s="29"/>
      <c r="D11" s="29"/>
      <c r="E11" s="29"/>
      <c r="F11" s="29"/>
      <c r="G11" s="29"/>
      <c r="H11" s="29"/>
      <c r="I11" s="29"/>
    </row>
    <row r="12" spans="1:9" ht="16.5" thickBot="1" x14ac:dyDescent="0.3">
      <c r="A12" s="147" t="s">
        <v>76</v>
      </c>
      <c r="B12" s="148"/>
      <c r="C12" s="148"/>
      <c r="D12" s="148"/>
      <c r="E12" s="148"/>
      <c r="F12" s="148"/>
      <c r="G12" s="148"/>
      <c r="H12" s="148"/>
      <c r="I12" s="149"/>
    </row>
    <row r="13" spans="1:9" thickBot="1" x14ac:dyDescent="0.35">
      <c r="A13" s="146"/>
      <c r="B13" s="146"/>
      <c r="C13" s="146"/>
      <c r="D13" s="146"/>
      <c r="E13" s="146"/>
      <c r="F13" s="29"/>
      <c r="G13" s="29"/>
      <c r="H13" s="29"/>
      <c r="I13" s="29"/>
    </row>
    <row r="14" spans="1:9" ht="27" customHeight="1" thickBot="1" x14ac:dyDescent="0.3">
      <c r="A14" s="150" t="s">
        <v>77</v>
      </c>
      <c r="B14" s="151"/>
      <c r="C14" s="151"/>
      <c r="D14" s="151"/>
      <c r="E14" s="151"/>
      <c r="F14" s="151"/>
      <c r="G14" s="151"/>
      <c r="H14" s="151"/>
      <c r="I14" s="152"/>
    </row>
    <row r="15" spans="1:9" ht="59.25" customHeight="1" x14ac:dyDescent="0.25">
      <c r="A15" s="33" t="s">
        <v>78</v>
      </c>
      <c r="B15" s="153" t="s">
        <v>109</v>
      </c>
      <c r="C15" s="153"/>
      <c r="D15" s="153"/>
      <c r="E15" s="153"/>
      <c r="F15" s="153"/>
      <c r="G15" s="153"/>
      <c r="H15" s="153"/>
      <c r="I15" s="154"/>
    </row>
    <row r="16" spans="1:9" ht="39" customHeight="1" x14ac:dyDescent="0.25">
      <c r="A16" s="31" t="s">
        <v>79</v>
      </c>
      <c r="B16" s="141" t="s">
        <v>114</v>
      </c>
      <c r="C16" s="141"/>
      <c r="D16" s="141"/>
      <c r="E16" s="141"/>
      <c r="F16" s="141"/>
      <c r="G16" s="141"/>
      <c r="H16" s="141"/>
      <c r="I16" s="142"/>
    </row>
    <row r="17" spans="1:9" ht="26.25" customHeight="1" x14ac:dyDescent="0.25">
      <c r="A17" s="31" t="s">
        <v>80</v>
      </c>
      <c r="B17" s="141" t="s">
        <v>110</v>
      </c>
      <c r="C17" s="141"/>
      <c r="D17" s="141"/>
      <c r="E17" s="141"/>
      <c r="F17" s="141"/>
      <c r="G17" s="141"/>
      <c r="H17" s="141"/>
      <c r="I17" s="142"/>
    </row>
    <row r="18" spans="1:9" ht="28.5" customHeight="1" x14ac:dyDescent="0.25">
      <c r="A18" s="31" t="s">
        <v>81</v>
      </c>
      <c r="B18" s="141" t="s">
        <v>111</v>
      </c>
      <c r="C18" s="141"/>
      <c r="D18" s="141"/>
      <c r="E18" s="141"/>
      <c r="F18" s="141"/>
      <c r="G18" s="141"/>
      <c r="H18" s="141"/>
      <c r="I18" s="142"/>
    </row>
    <row r="19" spans="1:9" ht="29.25" customHeight="1" thickBot="1" x14ac:dyDescent="0.3">
      <c r="A19" s="32" t="s">
        <v>82</v>
      </c>
      <c r="B19" s="143" t="s">
        <v>115</v>
      </c>
      <c r="C19" s="143"/>
      <c r="D19" s="143"/>
      <c r="E19" s="143"/>
      <c r="F19" s="143"/>
      <c r="G19" s="143"/>
      <c r="H19" s="143"/>
      <c r="I19" s="144"/>
    </row>
    <row r="20" spans="1:9" thickBot="1" x14ac:dyDescent="0.35">
      <c r="B20" s="30"/>
      <c r="C20" s="30"/>
      <c r="D20" s="30"/>
      <c r="E20" s="30"/>
      <c r="F20" s="30"/>
      <c r="G20" s="30"/>
      <c r="H20" s="30"/>
      <c r="I20" s="30"/>
    </row>
    <row r="21" spans="1:9" x14ac:dyDescent="0.25">
      <c r="A21" s="162" t="s">
        <v>83</v>
      </c>
      <c r="B21" s="163"/>
      <c r="C21" s="163"/>
      <c r="D21" s="163"/>
      <c r="E21" s="163"/>
      <c r="F21" s="163"/>
      <c r="G21" s="163"/>
      <c r="H21" s="163"/>
      <c r="I21" s="164"/>
    </row>
    <row r="22" spans="1:9" ht="60" customHeight="1" x14ac:dyDescent="0.25">
      <c r="A22" s="34"/>
      <c r="B22" s="170" t="s">
        <v>84</v>
      </c>
      <c r="C22" s="170"/>
      <c r="D22" s="170"/>
      <c r="E22" s="165" t="s">
        <v>123</v>
      </c>
      <c r="F22" s="165"/>
      <c r="G22" s="165"/>
      <c r="H22" s="165"/>
      <c r="I22" s="166"/>
    </row>
    <row r="23" spans="1:9" ht="33" customHeight="1" thickBot="1" x14ac:dyDescent="0.3">
      <c r="A23" s="35"/>
      <c r="B23" s="169" t="s">
        <v>95</v>
      </c>
      <c r="C23" s="169"/>
      <c r="D23" s="169"/>
      <c r="E23" s="167" t="s">
        <v>96</v>
      </c>
      <c r="F23" s="167"/>
      <c r="G23" s="167"/>
      <c r="H23" s="167"/>
      <c r="I23" s="168"/>
    </row>
    <row r="24" spans="1:9" ht="10.15" customHeight="1" x14ac:dyDescent="0.25">
      <c r="A24" s="146"/>
      <c r="B24" s="146"/>
      <c r="C24" s="146"/>
      <c r="D24" s="146"/>
      <c r="E24" s="146"/>
      <c r="F24" s="29"/>
      <c r="G24" s="29"/>
      <c r="H24" s="29"/>
      <c r="I24" s="29"/>
    </row>
    <row r="25" spans="1:9" ht="10.15" customHeight="1" thickBot="1" x14ac:dyDescent="0.3">
      <c r="A25" s="84"/>
      <c r="B25" s="84"/>
      <c r="C25" s="84"/>
      <c r="D25" s="84"/>
      <c r="E25" s="84"/>
      <c r="F25" s="29"/>
      <c r="G25" s="29"/>
      <c r="H25" s="29"/>
      <c r="I25" s="29"/>
    </row>
    <row r="26" spans="1:9" ht="34.5" customHeight="1" thickBot="1" x14ac:dyDescent="0.3">
      <c r="A26" s="157" t="s">
        <v>85</v>
      </c>
      <c r="B26" s="158"/>
      <c r="C26" s="158"/>
      <c r="D26" s="158"/>
      <c r="E26" s="158"/>
      <c r="F26" s="158"/>
      <c r="G26" s="158"/>
      <c r="H26" s="158"/>
      <c r="I26" s="159"/>
    </row>
    <row r="27" spans="1:9" ht="51" customHeight="1" x14ac:dyDescent="0.25">
      <c r="A27" s="155" t="s">
        <v>86</v>
      </c>
      <c r="B27" s="156"/>
      <c r="C27" s="156"/>
      <c r="D27" s="156"/>
      <c r="E27" s="160" t="s">
        <v>98</v>
      </c>
      <c r="F27" s="160"/>
      <c r="G27" s="160"/>
      <c r="H27" s="160"/>
      <c r="I27" s="161"/>
    </row>
    <row r="28" spans="1:9" ht="63" customHeight="1" x14ac:dyDescent="0.25">
      <c r="A28" s="31" t="s">
        <v>90</v>
      </c>
      <c r="B28" s="141" t="s">
        <v>88</v>
      </c>
      <c r="C28" s="141"/>
      <c r="D28" s="141"/>
      <c r="E28" s="171" t="s">
        <v>122</v>
      </c>
      <c r="F28" s="165"/>
      <c r="G28" s="165"/>
      <c r="H28" s="165"/>
      <c r="I28" s="166"/>
    </row>
    <row r="29" spans="1:9" ht="51.75" customHeight="1" x14ac:dyDescent="0.25">
      <c r="A29" s="31" t="s">
        <v>91</v>
      </c>
      <c r="B29" s="141" t="s">
        <v>88</v>
      </c>
      <c r="C29" s="141"/>
      <c r="D29" s="141"/>
      <c r="E29" s="165" t="s">
        <v>99</v>
      </c>
      <c r="F29" s="165"/>
      <c r="G29" s="165"/>
      <c r="H29" s="165"/>
      <c r="I29" s="166"/>
    </row>
    <row r="30" spans="1:9" ht="65.25" customHeight="1" x14ac:dyDescent="0.25">
      <c r="A30" s="31" t="s">
        <v>92</v>
      </c>
      <c r="B30" s="141" t="s">
        <v>88</v>
      </c>
      <c r="C30" s="141"/>
      <c r="D30" s="141"/>
      <c r="E30" s="165" t="s">
        <v>100</v>
      </c>
      <c r="F30" s="165"/>
      <c r="G30" s="165"/>
      <c r="H30" s="165"/>
      <c r="I30" s="166"/>
    </row>
    <row r="31" spans="1:9" ht="77.25" customHeight="1" x14ac:dyDescent="0.25">
      <c r="A31" s="31" t="s">
        <v>93</v>
      </c>
      <c r="B31" s="141" t="s">
        <v>88</v>
      </c>
      <c r="C31" s="141"/>
      <c r="D31" s="141"/>
      <c r="E31" s="165" t="s">
        <v>101</v>
      </c>
      <c r="F31" s="165"/>
      <c r="G31" s="165"/>
      <c r="H31" s="165"/>
      <c r="I31" s="166"/>
    </row>
    <row r="32" spans="1:9" ht="52.5" customHeight="1" thickBot="1" x14ac:dyDescent="0.3">
      <c r="A32" s="32" t="s">
        <v>94</v>
      </c>
      <c r="B32" s="143" t="s">
        <v>88</v>
      </c>
      <c r="C32" s="143"/>
      <c r="D32" s="143"/>
      <c r="E32" s="167" t="s">
        <v>102</v>
      </c>
      <c r="F32" s="167"/>
      <c r="G32" s="167"/>
      <c r="H32" s="167"/>
      <c r="I32" s="168"/>
    </row>
    <row r="33" spans="1:9" ht="31.15" customHeight="1" thickBot="1" x14ac:dyDescent="0.3">
      <c r="A33" s="84"/>
      <c r="B33" s="84"/>
      <c r="C33" s="84"/>
      <c r="D33" s="84"/>
      <c r="E33" s="84"/>
      <c r="F33" s="29"/>
      <c r="G33" s="29"/>
      <c r="H33" s="29"/>
      <c r="I33" s="29"/>
    </row>
    <row r="34" spans="1:9" ht="31.5" customHeight="1" thickBot="1" x14ac:dyDescent="0.3">
      <c r="A34" s="150" t="s">
        <v>89</v>
      </c>
      <c r="B34" s="151"/>
      <c r="C34" s="151"/>
      <c r="D34" s="151"/>
      <c r="E34" s="151"/>
      <c r="F34" s="151"/>
      <c r="G34" s="151"/>
      <c r="H34" s="151"/>
      <c r="I34" s="152"/>
    </row>
    <row r="35" spans="1:9" ht="33" customHeight="1" x14ac:dyDescent="0.25">
      <c r="A35" s="36" t="s">
        <v>90</v>
      </c>
      <c r="B35" s="172" t="s">
        <v>105</v>
      </c>
      <c r="C35" s="172"/>
      <c r="D35" s="172"/>
      <c r="E35" s="172"/>
      <c r="F35" s="172"/>
      <c r="G35" s="172"/>
      <c r="H35" s="172"/>
      <c r="I35" s="173"/>
    </row>
    <row r="36" spans="1:9" ht="30" customHeight="1" x14ac:dyDescent="0.25">
      <c r="A36" s="31" t="s">
        <v>91</v>
      </c>
      <c r="B36" s="172" t="s">
        <v>107</v>
      </c>
      <c r="C36" s="172"/>
      <c r="D36" s="172"/>
      <c r="E36" s="172"/>
      <c r="F36" s="172"/>
      <c r="G36" s="172"/>
      <c r="H36" s="172"/>
      <c r="I36" s="173"/>
    </row>
    <row r="37" spans="1:9" ht="36" customHeight="1" x14ac:dyDescent="0.25">
      <c r="A37" s="31" t="s">
        <v>92</v>
      </c>
      <c r="B37" s="172" t="s">
        <v>113</v>
      </c>
      <c r="C37" s="172"/>
      <c r="D37" s="172"/>
      <c r="E37" s="172"/>
      <c r="F37" s="172"/>
      <c r="G37" s="172"/>
      <c r="H37" s="172"/>
      <c r="I37" s="173"/>
    </row>
    <row r="38" spans="1:9" ht="52.5" customHeight="1" x14ac:dyDescent="0.25">
      <c r="A38" s="31" t="s">
        <v>93</v>
      </c>
      <c r="B38" s="165" t="s">
        <v>116</v>
      </c>
      <c r="C38" s="165"/>
      <c r="D38" s="165"/>
      <c r="E38" s="165"/>
      <c r="F38" s="165"/>
      <c r="G38" s="165"/>
      <c r="H38" s="165"/>
      <c r="I38" s="166"/>
    </row>
    <row r="39" spans="1:9" ht="36" customHeight="1" x14ac:dyDescent="0.25">
      <c r="A39" s="31" t="s">
        <v>94</v>
      </c>
      <c r="B39" s="165" t="s">
        <v>108</v>
      </c>
      <c r="C39" s="165"/>
      <c r="D39" s="165"/>
      <c r="E39" s="165"/>
      <c r="F39" s="165"/>
      <c r="G39" s="165"/>
      <c r="H39" s="165"/>
      <c r="I39" s="166"/>
    </row>
    <row r="40" spans="1:9" ht="54" customHeight="1" thickBot="1" x14ac:dyDescent="0.3">
      <c r="A40" s="32" t="s">
        <v>87</v>
      </c>
      <c r="B40" s="167" t="s">
        <v>112</v>
      </c>
      <c r="C40" s="167"/>
      <c r="D40" s="167"/>
      <c r="E40" s="167"/>
      <c r="F40" s="167"/>
      <c r="G40" s="167"/>
      <c r="H40" s="167"/>
      <c r="I40" s="168"/>
    </row>
    <row r="41" spans="1:9" x14ac:dyDescent="0.25">
      <c r="A41" s="29"/>
      <c r="B41" s="29"/>
      <c r="C41" s="29"/>
      <c r="D41" s="29"/>
      <c r="E41" s="29"/>
      <c r="F41" s="29"/>
      <c r="G41" s="29"/>
      <c r="H41" s="29"/>
      <c r="I41" s="29"/>
    </row>
  </sheetData>
  <sheetProtection password="D10E" sheet="1" objects="1" scenarios="1"/>
  <customSheetViews>
    <customSheetView guid="{AF57EB16-D68D-422A-9A10-17272F20BCEE}" showPageBreaks="1" printArea="1" view="pageBreakPreview">
      <selection activeCell="G44" sqref="G44"/>
      <pageMargins left="0.7" right="0.7" top="0.75" bottom="0.75" header="0.3" footer="0.3"/>
      <pageSetup paperSize="9" scale="61" orientation="portrait" r:id="rId1"/>
    </customSheetView>
    <customSheetView guid="{2B638368-E9E4-49D5-8823-F02C3B7B2BE3}" scale="85" showPageBreaks="1" fitToPage="1" printArea="1" view="pageBreakPreview" topLeftCell="A31">
      <selection activeCell="B39" sqref="B39:I39"/>
      <rowBreaks count="1" manualBreakCount="1">
        <brk id="32" max="12" man="1"/>
      </rowBreaks>
      <pageMargins left="0.70866141732283472" right="0.70866141732283472" top="0.74803149606299213" bottom="0.74803149606299213" header="0.31496062992125984" footer="0.31496062992125984"/>
      <pageSetup paperSize="9" scale="78" fitToHeight="2" orientation="portrait" cellComments="asDisplayed" r:id="rId2"/>
    </customSheetView>
    <customSheetView guid="{A051142F-0222-4042-8339-EC7EFBEE5946}" scale="145" showPageBreaks="1" printArea="1">
      <selection activeCell="H41" sqref="H41"/>
      <pageMargins left="0.7" right="0.7" top="0.75" bottom="0.75" header="0.3" footer="0.3"/>
      <pageSetup paperSize="9" scale="61" orientation="portrait" r:id="rId3"/>
    </customSheetView>
  </customSheetViews>
  <mergeCells count="35">
    <mergeCell ref="B40:I40"/>
    <mergeCell ref="E28:I28"/>
    <mergeCell ref="E29:I29"/>
    <mergeCell ref="E30:I30"/>
    <mergeCell ref="E31:I31"/>
    <mergeCell ref="E32:I32"/>
    <mergeCell ref="B36:I36"/>
    <mergeCell ref="B37:I37"/>
    <mergeCell ref="B38:I38"/>
    <mergeCell ref="B39:I39"/>
    <mergeCell ref="B30:D30"/>
    <mergeCell ref="B31:D31"/>
    <mergeCell ref="B32:D32"/>
    <mergeCell ref="A34:I34"/>
    <mergeCell ref="B35:I35"/>
    <mergeCell ref="A21:I21"/>
    <mergeCell ref="E22:I22"/>
    <mergeCell ref="E23:I23"/>
    <mergeCell ref="B23:D23"/>
    <mergeCell ref="B22:D22"/>
    <mergeCell ref="A24:E24"/>
    <mergeCell ref="A27:D27"/>
    <mergeCell ref="B28:D28"/>
    <mergeCell ref="B29:D29"/>
    <mergeCell ref="A26:I26"/>
    <mergeCell ref="E27:I27"/>
    <mergeCell ref="B17:I17"/>
    <mergeCell ref="B18:I18"/>
    <mergeCell ref="B19:I19"/>
    <mergeCell ref="A8:I8"/>
    <mergeCell ref="A13:E13"/>
    <mergeCell ref="A12:I12"/>
    <mergeCell ref="A14:I14"/>
    <mergeCell ref="B15:I15"/>
    <mergeCell ref="B16:I16"/>
  </mergeCells>
  <pageMargins left="0.70866141732283472" right="0.70866141732283472" top="0.74803149606299213" bottom="0.74803149606299213" header="0.31496062992125984" footer="0.31496062992125984"/>
  <pageSetup paperSize="9" scale="90" fitToHeight="2" orientation="portrait" r:id="rId4"/>
  <rowBreaks count="1" manualBreakCount="1">
    <brk id="25" max="8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view="pageBreakPreview" zoomScale="85" zoomScaleNormal="100" zoomScaleSheetLayoutView="85" workbookViewId="0">
      <selection activeCell="Q15" sqref="Q15"/>
    </sheetView>
  </sheetViews>
  <sheetFormatPr defaultRowHeight="15" x14ac:dyDescent="0.25"/>
  <cols>
    <col min="5" max="5" width="33.28515625" customWidth="1"/>
    <col min="6" max="6" width="17" bestFit="1" customWidth="1"/>
    <col min="7" max="7" width="17.140625" bestFit="1" customWidth="1"/>
    <col min="8" max="8" width="4.85546875" customWidth="1"/>
    <col min="9" max="9" width="48.85546875" customWidth="1"/>
    <col min="10" max="10" width="1.28515625" customWidth="1"/>
    <col min="12" max="12" width="6" customWidth="1"/>
    <col min="13" max="13" width="1.7109375" customWidth="1"/>
    <col min="14" max="14" width="0.7109375" customWidth="1"/>
  </cols>
  <sheetData>
    <row r="1" spans="1:9" ht="45" customHeight="1" x14ac:dyDescent="0.4">
      <c r="A1" s="202" t="s">
        <v>104</v>
      </c>
      <c r="B1" s="203"/>
      <c r="C1" s="203"/>
      <c r="D1" s="203"/>
      <c r="E1" s="204"/>
      <c r="F1" s="204"/>
      <c r="G1" s="205"/>
    </row>
    <row r="2" spans="1:9" ht="45.75" customHeight="1" thickBot="1" x14ac:dyDescent="0.45">
      <c r="A2" s="198" t="s">
        <v>103</v>
      </c>
      <c r="B2" s="199"/>
      <c r="C2" s="199"/>
      <c r="D2" s="199"/>
      <c r="E2" s="200"/>
      <c r="F2" s="200"/>
      <c r="G2" s="201"/>
    </row>
    <row r="3" spans="1:9" ht="28.5" x14ac:dyDescent="0.45">
      <c r="A3" s="193" t="s">
        <v>97</v>
      </c>
      <c r="B3" s="194"/>
      <c r="C3" s="194"/>
      <c r="D3" s="194"/>
      <c r="E3" s="194"/>
      <c r="F3" s="194"/>
      <c r="G3" s="195"/>
    </row>
    <row r="4" spans="1:9" ht="56.25" customHeight="1" x14ac:dyDescent="0.25">
      <c r="A4" s="196" t="s">
        <v>69</v>
      </c>
      <c r="B4" s="197"/>
      <c r="C4" s="197"/>
      <c r="D4" s="197"/>
      <c r="E4" s="197"/>
      <c r="F4" s="85" t="s">
        <v>70</v>
      </c>
      <c r="G4" s="86" t="s">
        <v>71</v>
      </c>
    </row>
    <row r="5" spans="1:9" x14ac:dyDescent="0.25">
      <c r="A5" s="185" t="s">
        <v>65</v>
      </c>
      <c r="B5" s="186"/>
      <c r="C5" s="186"/>
      <c r="D5" s="186"/>
      <c r="E5" s="187"/>
      <c r="F5" s="87">
        <f>'1. Hőszigetelés'!P6</f>
        <v>0</v>
      </c>
      <c r="G5" s="88">
        <f>'1. Hőszigetelés'!Q6</f>
        <v>0</v>
      </c>
    </row>
    <row r="6" spans="1:9" x14ac:dyDescent="0.25">
      <c r="A6" s="185" t="s">
        <v>66</v>
      </c>
      <c r="B6" s="186"/>
      <c r="C6" s="186"/>
      <c r="D6" s="186"/>
      <c r="E6" s="187"/>
      <c r="F6" s="87">
        <f>'2. Nyílászáró csere'!N9</f>
        <v>0</v>
      </c>
      <c r="G6" s="88">
        <f>'2. Nyílászáró csere'!O9</f>
        <v>0</v>
      </c>
    </row>
    <row r="7" spans="1:9" x14ac:dyDescent="0.25">
      <c r="A7" s="185" t="s">
        <v>67</v>
      </c>
      <c r="B7" s="186"/>
      <c r="C7" s="186"/>
      <c r="D7" s="186"/>
      <c r="E7" s="187"/>
      <c r="F7" s="87">
        <f>'3. Fűtéskorszerűsítés'!P8</f>
        <v>0</v>
      </c>
      <c r="G7" s="88">
        <f>'3. Fűtéskorszerűsítés'!Q8</f>
        <v>0</v>
      </c>
    </row>
    <row r="8" spans="1:9" x14ac:dyDescent="0.25">
      <c r="A8" s="185" t="s">
        <v>68</v>
      </c>
      <c r="B8" s="186"/>
      <c r="C8" s="186"/>
      <c r="D8" s="186"/>
      <c r="E8" s="187"/>
      <c r="F8" s="87">
        <f>'4. Megújuló energia'!P7</f>
        <v>0</v>
      </c>
      <c r="G8" s="88">
        <f>'4. Megújuló energia'!Q7</f>
        <v>0</v>
      </c>
    </row>
    <row r="9" spans="1:9" x14ac:dyDescent="0.25">
      <c r="A9" s="188" t="s">
        <v>72</v>
      </c>
      <c r="B9" s="189"/>
      <c r="C9" s="189"/>
      <c r="D9" s="189"/>
      <c r="E9" s="189"/>
      <c r="F9" s="89">
        <f>SUM(F5:F8)</f>
        <v>0</v>
      </c>
      <c r="G9" s="90">
        <f>SUM(G5:G8)</f>
        <v>0</v>
      </c>
      <c r="I9" s="22"/>
    </row>
    <row r="10" spans="1:9" ht="37.5" customHeight="1" thickBot="1" x14ac:dyDescent="0.35">
      <c r="A10" s="190" t="str">
        <f>IF(G9&gt;(F9*0.6),"A kivitelezési munkálatok támogatható munkadíja nem lehet több, mint a támogatás szempontjából elismerhető anyagköltség 60%-a!","")</f>
        <v/>
      </c>
      <c r="B10" s="191"/>
      <c r="C10" s="191"/>
      <c r="D10" s="191"/>
      <c r="E10" s="191"/>
      <c r="F10" s="191"/>
      <c r="G10" s="192"/>
    </row>
    <row r="11" spans="1:9" thickBot="1" x14ac:dyDescent="0.35">
      <c r="A11" s="91"/>
      <c r="B11" s="92"/>
      <c r="C11" s="92"/>
      <c r="D11" s="92"/>
      <c r="E11" s="92"/>
      <c r="F11" s="92"/>
      <c r="G11" s="93"/>
    </row>
    <row r="12" spans="1:9" ht="18.75" x14ac:dyDescent="0.3">
      <c r="A12" s="174" t="s">
        <v>44</v>
      </c>
      <c r="B12" s="175"/>
      <c r="C12" s="175"/>
      <c r="D12" s="175"/>
      <c r="E12" s="175"/>
      <c r="F12" s="175"/>
      <c r="G12" s="176"/>
    </row>
    <row r="13" spans="1:9" x14ac:dyDescent="0.25">
      <c r="A13" s="178" t="s">
        <v>42</v>
      </c>
      <c r="B13" s="179"/>
      <c r="C13" s="179"/>
      <c r="D13" s="179"/>
      <c r="E13" s="179"/>
      <c r="F13" s="130"/>
      <c r="G13" s="94" t="s">
        <v>40</v>
      </c>
    </row>
    <row r="14" spans="1:9" x14ac:dyDescent="0.25">
      <c r="A14" s="178" t="s">
        <v>43</v>
      </c>
      <c r="B14" s="179"/>
      <c r="C14" s="179"/>
      <c r="D14" s="179"/>
      <c r="E14" s="179"/>
      <c r="F14" s="130"/>
      <c r="G14" s="94" t="s">
        <v>40</v>
      </c>
    </row>
    <row r="15" spans="1:9" ht="15.75" thickBot="1" x14ac:dyDescent="0.3">
      <c r="A15" s="182" t="s">
        <v>41</v>
      </c>
      <c r="B15" s="183"/>
      <c r="C15" s="183"/>
      <c r="D15" s="183"/>
      <c r="E15" s="184"/>
      <c r="F15" s="95">
        <f>F13-F14</f>
        <v>0</v>
      </c>
      <c r="G15" s="96" t="s">
        <v>40</v>
      </c>
    </row>
    <row r="16" spans="1:9" thickBot="1" x14ac:dyDescent="0.35">
      <c r="A16" s="91"/>
      <c r="B16" s="92"/>
      <c r="C16" s="92"/>
      <c r="D16" s="92"/>
      <c r="E16" s="92"/>
      <c r="F16" s="92"/>
      <c r="G16" s="93"/>
    </row>
    <row r="17" spans="1:7" ht="18.75" x14ac:dyDescent="0.3">
      <c r="A17" s="174" t="s">
        <v>106</v>
      </c>
      <c r="B17" s="175"/>
      <c r="C17" s="175"/>
      <c r="D17" s="175"/>
      <c r="E17" s="175"/>
      <c r="F17" s="175"/>
      <c r="G17" s="176"/>
    </row>
    <row r="18" spans="1:7" x14ac:dyDescent="0.25">
      <c r="A18" s="178" t="s">
        <v>8</v>
      </c>
      <c r="B18" s="179"/>
      <c r="C18" s="179"/>
      <c r="D18" s="179"/>
      <c r="E18" s="179"/>
      <c r="F18" s="179"/>
      <c r="G18" s="97">
        <f>'1. Hőszigetelés'!I9+'2. Nyílászáró csere'!G12+'3. Fűtéskorszerűsítés'!G10+'4. Megújuló energia'!G9+'5. Szakértői költségek'!D12</f>
        <v>0</v>
      </c>
    </row>
    <row r="19" spans="1:7" x14ac:dyDescent="0.25">
      <c r="A19" s="178" t="s">
        <v>63</v>
      </c>
      <c r="B19" s="179"/>
      <c r="C19" s="179"/>
      <c r="D19" s="179"/>
      <c r="E19" s="179"/>
      <c r="F19" s="179"/>
      <c r="G19" s="98">
        <f>'1. Hőszigetelés'!S6+'2. Nyílászáró csere'!Q9+'3. Fűtéskorszerűsítés'!S8+'4. Megújuló energia'!S7+'5. Szakértői költségek'!D10</f>
        <v>0</v>
      </c>
    </row>
    <row r="20" spans="1:7" x14ac:dyDescent="0.25">
      <c r="A20" s="178" t="s">
        <v>12</v>
      </c>
      <c r="B20" s="179"/>
      <c r="C20" s="179"/>
      <c r="D20" s="179"/>
      <c r="E20" s="179"/>
      <c r="F20" s="179"/>
      <c r="G20" s="99" t="str">
        <f>IF(G21&gt;0,G21/G19,"0 %")</f>
        <v>0 %</v>
      </c>
    </row>
    <row r="21" spans="1:7" ht="15.75" x14ac:dyDescent="0.25">
      <c r="A21" s="180" t="s">
        <v>13</v>
      </c>
      <c r="B21" s="181"/>
      <c r="C21" s="181"/>
      <c r="D21" s="181"/>
      <c r="E21" s="181"/>
      <c r="F21" s="181"/>
      <c r="G21" s="100">
        <f>IF(G27&gt;2500000,2500000,G27)</f>
        <v>0</v>
      </c>
    </row>
    <row r="22" spans="1:7" ht="16.5" thickBot="1" x14ac:dyDescent="0.3">
      <c r="A22" s="101" t="s">
        <v>14</v>
      </c>
      <c r="B22" s="102"/>
      <c r="C22" s="103"/>
      <c r="D22" s="103"/>
      <c r="E22" s="103"/>
      <c r="F22" s="104"/>
      <c r="G22" s="105">
        <f>G18-G21</f>
        <v>0</v>
      </c>
    </row>
    <row r="24" spans="1:7" ht="14.45" hidden="1" x14ac:dyDescent="0.3"/>
    <row r="25" spans="1:7" ht="14.45" hidden="1" x14ac:dyDescent="0.3">
      <c r="E25" t="s">
        <v>62</v>
      </c>
      <c r="F25">
        <v>900</v>
      </c>
      <c r="G25" s="21">
        <f>F15*F25</f>
        <v>0</v>
      </c>
    </row>
    <row r="26" spans="1:7" ht="14.45" hidden="1" x14ac:dyDescent="0.3">
      <c r="F26">
        <f>F35</f>
        <v>0</v>
      </c>
      <c r="G26" s="22">
        <f>G19*F26</f>
        <v>0</v>
      </c>
    </row>
    <row r="27" spans="1:7" ht="14.45" hidden="1" x14ac:dyDescent="0.3">
      <c r="G27" s="22">
        <f>IF(G25&gt;G26,G26,G25)</f>
        <v>0</v>
      </c>
    </row>
    <row r="28" spans="1:7" ht="14.45" hidden="1" x14ac:dyDescent="0.3"/>
    <row r="29" spans="1:7" ht="14.45" hidden="1" x14ac:dyDescent="0.3">
      <c r="A29" s="3">
        <f>'1. Hőszigetelés'!A21+'2. Nyílászáró csere'!A21+'3. Fűtéskorszerűsítés'!A21+'4. Megújuló energia'!A21</f>
        <v>0</v>
      </c>
    </row>
    <row r="30" spans="1:7" ht="14.45" hidden="1" x14ac:dyDescent="0.3">
      <c r="A30" s="177" t="s">
        <v>15</v>
      </c>
      <c r="B30" s="177"/>
      <c r="C30" s="177"/>
      <c r="D30" s="20">
        <v>0.4</v>
      </c>
      <c r="E30" s="2" t="s">
        <v>23</v>
      </c>
      <c r="F30">
        <f>IF(AND('Ajánlati összesítő'!A29&lt;11,'Ajánlati összesítő'!A29&gt;0),40,0)</f>
        <v>0</v>
      </c>
    </row>
    <row r="31" spans="1:7" ht="14.45" hidden="1" x14ac:dyDescent="0.3">
      <c r="A31" s="177" t="s">
        <v>16</v>
      </c>
      <c r="B31" s="177"/>
      <c r="C31" s="177"/>
      <c r="D31" s="20">
        <v>0.45</v>
      </c>
      <c r="E31">
        <v>12</v>
      </c>
      <c r="F31">
        <f>IF('Ajánlati összesítő'!A29=12,45,0)</f>
        <v>0</v>
      </c>
    </row>
    <row r="32" spans="1:7" ht="14.45" hidden="1" x14ac:dyDescent="0.3">
      <c r="A32" s="177" t="s">
        <v>17</v>
      </c>
      <c r="B32" s="177"/>
      <c r="C32" s="177"/>
      <c r="D32" s="20">
        <v>0.5</v>
      </c>
      <c r="E32">
        <v>11</v>
      </c>
      <c r="F32">
        <f>IF('Ajánlati összesítő'!A29=11,50,0)</f>
        <v>0</v>
      </c>
    </row>
    <row r="33" spans="1:6" ht="14.45" hidden="1" x14ac:dyDescent="0.3">
      <c r="A33" s="177" t="s">
        <v>18</v>
      </c>
      <c r="B33" s="177"/>
      <c r="C33" s="177"/>
      <c r="D33" s="20">
        <v>0.55000000000000004</v>
      </c>
      <c r="E33">
        <v>13</v>
      </c>
      <c r="F33">
        <f>IF('Ajánlati összesítő'!A29&gt;=13,55,0)</f>
        <v>0</v>
      </c>
    </row>
    <row r="34" spans="1:6" ht="14.45" hidden="1" x14ac:dyDescent="0.3">
      <c r="F34">
        <f>SUM(F30:F33)</f>
        <v>0</v>
      </c>
    </row>
    <row r="35" spans="1:6" ht="14.45" hidden="1" x14ac:dyDescent="0.3">
      <c r="F35">
        <f>F34/100</f>
        <v>0</v>
      </c>
    </row>
    <row r="36" spans="1:6" ht="14.45" hidden="1" x14ac:dyDescent="0.3">
      <c r="A36" t="s">
        <v>19</v>
      </c>
      <c r="D36">
        <v>1</v>
      </c>
    </row>
    <row r="37" spans="1:6" ht="14.45" hidden="1" x14ac:dyDescent="0.3">
      <c r="A37" t="s">
        <v>20</v>
      </c>
      <c r="D37">
        <v>2</v>
      </c>
    </row>
    <row r="38" spans="1:6" ht="14.45" hidden="1" x14ac:dyDescent="0.3">
      <c r="A38" t="s">
        <v>21</v>
      </c>
      <c r="D38">
        <v>2</v>
      </c>
    </row>
    <row r="39" spans="1:6" ht="14.45" hidden="1" x14ac:dyDescent="0.3">
      <c r="A39" t="s">
        <v>22</v>
      </c>
      <c r="D39">
        <v>10</v>
      </c>
    </row>
    <row r="40" spans="1:6" ht="14.45" hidden="1" x14ac:dyDescent="0.3"/>
    <row r="41" spans="1:6" ht="14.45" hidden="1" x14ac:dyDescent="0.3"/>
    <row r="42" spans="1:6" ht="14.45" hidden="1" x14ac:dyDescent="0.3"/>
  </sheetData>
  <sheetProtection password="D10E" sheet="1" objects="1" scenarios="1" autoFilter="0"/>
  <protectedRanges>
    <protectedRange sqref="F13:F14" name="Tartomány3"/>
    <protectedRange sqref="E2" name="Tartomány2"/>
    <protectedRange sqref="E1" name="Tartomány1"/>
  </protectedRanges>
  <customSheetViews>
    <customSheetView guid="{AF57EB16-D68D-422A-9A10-17272F20BCEE}" showPageBreaks="1" showGridLines="0" printArea="1" view="pageBreakPreview">
      <selection activeCell="G46" sqref="G46"/>
      <pageMargins left="0.7" right="0.7" top="0.75" bottom="0.75" header="0.3" footer="0.3"/>
      <pageSetup paperSize="9" scale="84" orientation="portrait" r:id="rId1"/>
    </customSheetView>
    <customSheetView guid="{2B638368-E9E4-49D5-8823-F02C3B7B2BE3}" showPageBreaks="1" fitToPage="1" printArea="1" view="pageBreakPreview">
      <selection activeCell="I13" sqref="I13"/>
      <pageMargins left="0.70866141732283472" right="0.70866141732283472" top="0.74803149606299213" bottom="0.74803149606299213" header="0.31496062992125984" footer="0.31496062992125984"/>
      <pageSetup paperSize="9" scale="82" orientation="landscape" cellComments="asDisplayed" r:id="rId2"/>
    </customSheetView>
    <customSheetView guid="{A051142F-0222-4042-8339-EC7EFBEE5946}" showPageBreaks="1" showGridLines="0" printArea="1" view="pageBreakPreview">
      <selection activeCell="G46" sqref="G46"/>
      <pageMargins left="0.7" right="0.7" top="0.75" bottom="0.75" header="0.3" footer="0.3"/>
      <pageSetup paperSize="9" scale="84" orientation="portrait" r:id="rId3"/>
    </customSheetView>
  </customSheetViews>
  <mergeCells count="25">
    <mergeCell ref="A2:D2"/>
    <mergeCell ref="E2:G2"/>
    <mergeCell ref="A1:D1"/>
    <mergeCell ref="E1:G1"/>
    <mergeCell ref="A7:E7"/>
    <mergeCell ref="A8:E8"/>
    <mergeCell ref="A9:E9"/>
    <mergeCell ref="A10:G10"/>
    <mergeCell ref="A3:G3"/>
    <mergeCell ref="A4:E4"/>
    <mergeCell ref="A5:E5"/>
    <mergeCell ref="A6:E6"/>
    <mergeCell ref="A31:C31"/>
    <mergeCell ref="A32:C32"/>
    <mergeCell ref="A33:C33"/>
    <mergeCell ref="A13:E13"/>
    <mergeCell ref="A14:E14"/>
    <mergeCell ref="A15:E15"/>
    <mergeCell ref="A12:G12"/>
    <mergeCell ref="A30:C30"/>
    <mergeCell ref="A19:F19"/>
    <mergeCell ref="A17:G17"/>
    <mergeCell ref="A18:F18"/>
    <mergeCell ref="A20:F20"/>
    <mergeCell ref="A21:F21"/>
  </mergeCells>
  <pageMargins left="0.7" right="0.7" top="0.75" bottom="0.75" header="0.3" footer="0.3"/>
  <pageSetup paperSize="9" scale="84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S22"/>
  <sheetViews>
    <sheetView view="pageBreakPreview" zoomScaleNormal="100" zoomScaleSheetLayoutView="100" workbookViewId="0">
      <selection activeCell="Q15" sqref="Q15"/>
    </sheetView>
  </sheetViews>
  <sheetFormatPr defaultRowHeight="15" x14ac:dyDescent="0.25"/>
  <cols>
    <col min="1" max="1" width="25.7109375" bestFit="1" customWidth="1"/>
    <col min="2" max="2" width="9.5703125" customWidth="1"/>
    <col min="3" max="3" width="6" customWidth="1"/>
    <col min="4" max="4" width="10.7109375" bestFit="1" customWidth="1"/>
    <col min="6" max="6" width="17.140625" customWidth="1"/>
    <col min="7" max="8" width="14" customWidth="1"/>
    <col min="9" max="9" width="17.5703125" customWidth="1"/>
    <col min="10" max="10" width="4.7109375" customWidth="1"/>
    <col min="11" max="11" width="48.5703125" customWidth="1"/>
    <col min="12" max="12" width="0.85546875" style="55" customWidth="1"/>
    <col min="13" max="13" width="2.5703125" style="55" customWidth="1"/>
    <col min="14" max="14" width="11.5703125" style="55" hidden="1" customWidth="1"/>
    <col min="15" max="15" width="5.42578125" style="55" hidden="1" customWidth="1"/>
    <col min="16" max="17" width="11.5703125" style="55" hidden="1" customWidth="1"/>
    <col min="18" max="19" width="11.85546875" style="55" hidden="1" customWidth="1"/>
    <col min="20" max="21" width="0" hidden="1" customWidth="1"/>
  </cols>
  <sheetData>
    <row r="1" spans="1:19" ht="43.5" customHeight="1" x14ac:dyDescent="0.45">
      <c r="A1" s="212" t="s">
        <v>65</v>
      </c>
      <c r="B1" s="213"/>
      <c r="C1" s="213"/>
      <c r="D1" s="213"/>
      <c r="E1" s="213"/>
      <c r="F1" s="213"/>
      <c r="G1" s="213"/>
      <c r="H1" s="213"/>
      <c r="I1" s="214"/>
      <c r="J1" s="46"/>
      <c r="K1" s="46"/>
      <c r="L1" s="52"/>
      <c r="M1" s="53"/>
      <c r="N1" s="54"/>
      <c r="O1" s="54"/>
    </row>
    <row r="2" spans="1:19" ht="15.75" x14ac:dyDescent="0.25">
      <c r="A2" s="225" t="s">
        <v>0</v>
      </c>
      <c r="B2" s="226" t="s">
        <v>25</v>
      </c>
      <c r="C2" s="227" t="s">
        <v>2</v>
      </c>
      <c r="D2" s="226" t="s">
        <v>1</v>
      </c>
      <c r="E2" s="226" t="s">
        <v>2</v>
      </c>
      <c r="F2" s="219" t="s">
        <v>36</v>
      </c>
      <c r="G2" s="220"/>
      <c r="H2" s="219" t="s">
        <v>9</v>
      </c>
      <c r="I2" s="221"/>
      <c r="J2" s="43"/>
      <c r="K2" s="43"/>
      <c r="L2" s="56"/>
      <c r="M2" s="57"/>
      <c r="N2" s="215" t="s">
        <v>37</v>
      </c>
      <c r="O2" s="215"/>
      <c r="P2" s="215" t="s">
        <v>38</v>
      </c>
      <c r="Q2" s="215"/>
      <c r="R2" s="58" t="s">
        <v>45</v>
      </c>
      <c r="S2" s="58" t="s">
        <v>64</v>
      </c>
    </row>
    <row r="3" spans="1:19" ht="27.75" customHeight="1" x14ac:dyDescent="0.25">
      <c r="A3" s="225"/>
      <c r="B3" s="226" t="s">
        <v>24</v>
      </c>
      <c r="C3" s="228"/>
      <c r="D3" s="226"/>
      <c r="E3" s="226"/>
      <c r="F3" s="106" t="s">
        <v>4</v>
      </c>
      <c r="G3" s="106" t="s">
        <v>5</v>
      </c>
      <c r="H3" s="106" t="s">
        <v>4</v>
      </c>
      <c r="I3" s="107" t="s">
        <v>5</v>
      </c>
      <c r="J3" s="10"/>
      <c r="K3" s="10"/>
      <c r="L3" s="57"/>
      <c r="M3" s="57"/>
      <c r="N3" s="57" t="s">
        <v>6</v>
      </c>
      <c r="O3" s="57" t="s">
        <v>7</v>
      </c>
      <c r="P3" s="57" t="s">
        <v>6</v>
      </c>
      <c r="Q3" s="57" t="s">
        <v>7</v>
      </c>
      <c r="R3" s="58"/>
      <c r="S3" s="58"/>
    </row>
    <row r="4" spans="1:19" ht="14.45" x14ac:dyDescent="0.3">
      <c r="A4" s="108" t="s">
        <v>52</v>
      </c>
      <c r="B4" s="131"/>
      <c r="C4" s="109" t="s">
        <v>26</v>
      </c>
      <c r="D4" s="132"/>
      <c r="E4" s="109" t="s">
        <v>3</v>
      </c>
      <c r="F4" s="133"/>
      <c r="G4" s="134"/>
      <c r="H4" s="134"/>
      <c r="I4" s="135"/>
      <c r="J4" s="14"/>
      <c r="K4" s="14"/>
      <c r="L4" s="59"/>
      <c r="M4" s="59"/>
      <c r="N4" s="60">
        <f>F4*D4</f>
        <v>0</v>
      </c>
      <c r="O4" s="60">
        <f>D4*G4</f>
        <v>0</v>
      </c>
      <c r="P4" s="61">
        <f>D4*H4</f>
        <v>0</v>
      </c>
      <c r="Q4" s="61">
        <f>D4*I4</f>
        <v>0</v>
      </c>
      <c r="R4" s="58"/>
      <c r="S4" s="58"/>
    </row>
    <row r="5" spans="1:19" x14ac:dyDescent="0.25">
      <c r="A5" s="108" t="s">
        <v>53</v>
      </c>
      <c r="B5" s="131"/>
      <c r="C5" s="109" t="s">
        <v>26</v>
      </c>
      <c r="D5" s="132"/>
      <c r="E5" s="109" t="s">
        <v>3</v>
      </c>
      <c r="F5" s="133"/>
      <c r="G5" s="134"/>
      <c r="H5" s="134"/>
      <c r="I5" s="135"/>
      <c r="J5" s="14"/>
      <c r="K5" s="14"/>
      <c r="L5" s="59"/>
      <c r="M5" s="59"/>
      <c r="N5" s="60">
        <f>F5*D5</f>
        <v>0</v>
      </c>
      <c r="O5" s="60">
        <f>D5*G5</f>
        <v>0</v>
      </c>
      <c r="P5" s="74">
        <f>D5*H5</f>
        <v>0</v>
      </c>
      <c r="Q5" s="74">
        <f>D5*I5</f>
        <v>0</v>
      </c>
      <c r="R5" s="58"/>
      <c r="S5" s="61"/>
    </row>
    <row r="6" spans="1:19" ht="17.25" x14ac:dyDescent="0.35">
      <c r="A6" s="222" t="s">
        <v>120</v>
      </c>
      <c r="B6" s="223"/>
      <c r="C6" s="223"/>
      <c r="D6" s="223"/>
      <c r="E6" s="224"/>
      <c r="F6" s="110">
        <f>N6</f>
        <v>0</v>
      </c>
      <c r="G6" s="110">
        <f>O6</f>
        <v>0</v>
      </c>
      <c r="H6" s="110">
        <f>P6</f>
        <v>0</v>
      </c>
      <c r="I6" s="111">
        <f>Q6</f>
        <v>0</v>
      </c>
      <c r="J6" s="47"/>
      <c r="K6" s="47"/>
      <c r="L6" s="59"/>
      <c r="M6" s="59"/>
      <c r="N6" s="79">
        <f>SUM(N4:N5)</f>
        <v>0</v>
      </c>
      <c r="O6" s="79">
        <f>SUM(O4:O5)</f>
        <v>0</v>
      </c>
      <c r="P6" s="79">
        <f>SUM(P4:P5)</f>
        <v>0</v>
      </c>
      <c r="Q6" s="79">
        <f>SUM(Q4:Q5)</f>
        <v>0</v>
      </c>
      <c r="R6" s="63">
        <f>N6+O6</f>
        <v>0</v>
      </c>
      <c r="S6" s="63">
        <f>P6+Q6</f>
        <v>0</v>
      </c>
    </row>
    <row r="7" spans="1:19" ht="15.75" x14ac:dyDescent="0.25">
      <c r="A7" s="222" t="s">
        <v>121</v>
      </c>
      <c r="B7" s="223"/>
      <c r="C7" s="223"/>
      <c r="D7" s="223"/>
      <c r="E7" s="224"/>
      <c r="F7" s="133"/>
      <c r="G7" s="133"/>
      <c r="H7" s="133"/>
      <c r="I7" s="135"/>
      <c r="J7" s="14"/>
      <c r="K7" s="14"/>
      <c r="L7" s="59"/>
      <c r="M7" s="59"/>
      <c r="N7" s="60"/>
      <c r="O7" s="60"/>
      <c r="R7" s="58"/>
      <c r="S7" s="58"/>
    </row>
    <row r="8" spans="1:19" ht="14.45" x14ac:dyDescent="0.3">
      <c r="A8" s="216"/>
      <c r="B8" s="217"/>
      <c r="C8" s="217"/>
      <c r="D8" s="217"/>
      <c r="E8" s="217"/>
      <c r="F8" s="217"/>
      <c r="G8" s="217"/>
      <c r="H8" s="217"/>
      <c r="I8" s="218"/>
      <c r="J8" s="15"/>
      <c r="K8" s="15"/>
      <c r="L8" s="64"/>
      <c r="M8" s="64"/>
      <c r="N8" s="65"/>
      <c r="O8" s="65"/>
      <c r="P8" s="66"/>
    </row>
    <row r="9" spans="1:19" x14ac:dyDescent="0.25">
      <c r="A9" s="206" t="s">
        <v>39</v>
      </c>
      <c r="B9" s="207"/>
      <c r="C9" s="207"/>
      <c r="D9" s="207"/>
      <c r="E9" s="207"/>
      <c r="F9" s="207"/>
      <c r="G9" s="207"/>
      <c r="H9" s="208"/>
      <c r="I9" s="112">
        <f>H6+I6+H7+I7</f>
        <v>0</v>
      </c>
      <c r="J9" s="16"/>
      <c r="K9" s="16"/>
      <c r="L9" s="67"/>
      <c r="M9" s="67"/>
      <c r="N9" s="68"/>
      <c r="O9" s="69"/>
    </row>
    <row r="10" spans="1:19" ht="15.75" thickBot="1" x14ac:dyDescent="0.3">
      <c r="A10" s="209" t="s">
        <v>8</v>
      </c>
      <c r="B10" s="210"/>
      <c r="C10" s="210"/>
      <c r="D10" s="210"/>
      <c r="E10" s="210"/>
      <c r="F10" s="210"/>
      <c r="G10" s="210"/>
      <c r="H10" s="211"/>
      <c r="I10" s="113">
        <f>'Ajánlati összesítő'!G18</f>
        <v>0</v>
      </c>
      <c r="J10" s="17"/>
      <c r="K10" s="17"/>
      <c r="L10" s="70"/>
      <c r="M10" s="70"/>
      <c r="N10" s="68"/>
      <c r="O10" s="69"/>
    </row>
    <row r="11" spans="1:19" ht="14.45" x14ac:dyDescent="0.3">
      <c r="J11" s="9"/>
      <c r="K11" s="9"/>
      <c r="N11" s="69"/>
      <c r="O11" s="69"/>
    </row>
    <row r="12" spans="1:19" ht="14.45" x14ac:dyDescent="0.3">
      <c r="N12" s="69"/>
      <c r="O12" s="69"/>
    </row>
    <row r="21" spans="1:15" ht="14.45" hidden="1" x14ac:dyDescent="0.3">
      <c r="A21" s="1">
        <f>IF(I9&gt;0,1,0)</f>
        <v>0</v>
      </c>
      <c r="B21" s="9"/>
      <c r="C21" s="9"/>
      <c r="N21" s="55" t="s">
        <v>27</v>
      </c>
      <c r="O21" s="55">
        <f>IF(R6&gt;0,R6/(D4+D5),1)</f>
        <v>1</v>
      </c>
    </row>
    <row r="22" spans="1:15" x14ac:dyDescent="0.25">
      <c r="N22" s="55" t="s">
        <v>46</v>
      </c>
      <c r="O22" s="55">
        <v>15000</v>
      </c>
    </row>
  </sheetData>
  <sheetProtection password="D10E" sheet="1" objects="1" scenarios="1"/>
  <customSheetViews>
    <customSheetView guid="{AF57EB16-D68D-422A-9A10-17272F20BCEE}">
      <selection activeCell="K1" sqref="K1:K1048576"/>
      <colBreaks count="1" manualBreakCount="1">
        <brk id="9" max="1048575" man="1"/>
      </colBreaks>
      <pageMargins left="0.7" right="0.7" top="0.75" bottom="0.75" header="0.3" footer="0.3"/>
      <pageSetup paperSize="9" scale="49" orientation="portrait" r:id="rId1"/>
    </customSheetView>
    <customSheetView guid="{2B638368-E9E4-49D5-8823-F02C3B7B2BE3}" scale="120" showPageBreaks="1" fitToPage="1" printArea="1" view="pageBreakPreview" topLeftCell="B1">
      <selection activeCell="K8" sqref="K8"/>
      <pageMargins left="0.70866141732283472" right="0.70866141732283472" top="0.74803149606299213" bottom="0.74803149606299213" header="0.31496062992125984" footer="0.31496062992125984"/>
      <pageSetup paperSize="9" scale="73" orientation="landscape" cellComments="asDisplayed" r:id="rId2"/>
    </customSheetView>
    <customSheetView guid="{634F0D29-471E-4EE6-B038-D2E63936848A}" scale="120" showPageBreaks="1" showGridLines="0" view="pageBreakPreview">
      <selection activeCell="F17" sqref="F17"/>
      <pageMargins left="0.7" right="0.7" top="0.75" bottom="0.75" header="0.3" footer="0.3"/>
      <pageSetup paperSize="9" scale="89" orientation="portrait" r:id="rId3"/>
    </customSheetView>
    <customSheetView guid="{240B3038-BDFC-40B0-B7FD-EF44C78E5652}" scale="120" showPageBreaks="1" showGridLines="0" view="pageBreakPreview">
      <selection activeCell="F17" sqref="F17"/>
    </customSheetView>
    <customSheetView guid="{A051142F-0222-4042-8339-EC7EFBEE5946}" showPageBreaks="1" printArea="1">
      <selection activeCell="K1" sqref="K1:K1048576"/>
      <colBreaks count="1" manualBreakCount="1">
        <brk id="9" max="1048575" man="1"/>
      </colBreaks>
      <pageMargins left="0.7" right="0.7" top="0.75" bottom="0.75" header="0.3" footer="0.3"/>
      <pageSetup paperSize="9" scale="49" orientation="portrait" r:id="rId4"/>
    </customSheetView>
  </customSheetViews>
  <mergeCells count="15">
    <mergeCell ref="A9:H9"/>
    <mergeCell ref="A10:H10"/>
    <mergeCell ref="A1:I1"/>
    <mergeCell ref="N2:O2"/>
    <mergeCell ref="P2:Q2"/>
    <mergeCell ref="A8:I8"/>
    <mergeCell ref="F2:G2"/>
    <mergeCell ref="H2:I2"/>
    <mergeCell ref="A7:E7"/>
    <mergeCell ref="A6:E6"/>
    <mergeCell ref="A2:A3"/>
    <mergeCell ref="D2:D3"/>
    <mergeCell ref="E2:E3"/>
    <mergeCell ref="B2:B3"/>
    <mergeCell ref="C2:C3"/>
  </mergeCells>
  <pageMargins left="0.7" right="0.7" top="0.75" bottom="0.75" header="0.3" footer="0.3"/>
  <pageSetup paperSize="9" scale="49" orientation="portrait" r:id="rId5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Q24"/>
  <sheetViews>
    <sheetView view="pageBreakPreview" zoomScale="110" zoomScaleNormal="100" zoomScaleSheetLayoutView="110" workbookViewId="0">
      <selection activeCell="Q15" sqref="Q15"/>
    </sheetView>
  </sheetViews>
  <sheetFormatPr defaultRowHeight="15" x14ac:dyDescent="0.25"/>
  <cols>
    <col min="1" max="1" width="18.85546875" customWidth="1"/>
    <col min="2" max="2" width="14.5703125" customWidth="1"/>
    <col min="4" max="4" width="13.140625" customWidth="1"/>
    <col min="5" max="5" width="13.42578125" customWidth="1"/>
    <col min="6" max="6" width="16" customWidth="1"/>
    <col min="7" max="7" width="18.42578125" customWidth="1"/>
    <col min="8" max="8" width="4.85546875" customWidth="1"/>
    <col min="9" max="9" width="46.5703125" customWidth="1"/>
    <col min="10" max="10" width="1.140625" style="71" customWidth="1"/>
    <col min="11" max="11" width="4.28515625" style="71" customWidth="1"/>
    <col min="12" max="16" width="11" style="72" hidden="1" customWidth="1"/>
    <col min="17" max="17" width="12.28515625" style="72" hidden="1" customWidth="1"/>
  </cols>
  <sheetData>
    <row r="1" spans="1:17" ht="60" customHeight="1" x14ac:dyDescent="0.45">
      <c r="A1" s="232" t="s">
        <v>66</v>
      </c>
      <c r="B1" s="233"/>
      <c r="C1" s="233"/>
      <c r="D1" s="233"/>
      <c r="E1" s="233"/>
      <c r="F1" s="233"/>
      <c r="G1" s="234"/>
      <c r="H1" s="13"/>
      <c r="I1" s="13"/>
      <c r="J1" s="53"/>
    </row>
    <row r="2" spans="1:17" ht="15.75" x14ac:dyDescent="0.25">
      <c r="A2" s="225" t="s">
        <v>0</v>
      </c>
      <c r="B2" s="226" t="s">
        <v>1</v>
      </c>
      <c r="C2" s="226" t="s">
        <v>2</v>
      </c>
      <c r="D2" s="219" t="s">
        <v>36</v>
      </c>
      <c r="E2" s="220"/>
      <c r="F2" s="219" t="s">
        <v>9</v>
      </c>
      <c r="G2" s="221"/>
      <c r="H2" s="43"/>
      <c r="I2" s="43"/>
      <c r="J2" s="56"/>
      <c r="L2" s="229" t="s">
        <v>37</v>
      </c>
      <c r="M2" s="229"/>
      <c r="N2" s="229" t="s">
        <v>38</v>
      </c>
      <c r="O2" s="229"/>
      <c r="P2" s="72" t="s">
        <v>45</v>
      </c>
      <c r="Q2" s="72" t="s">
        <v>64</v>
      </c>
    </row>
    <row r="3" spans="1:17" ht="25.5" x14ac:dyDescent="0.25">
      <c r="A3" s="225"/>
      <c r="B3" s="226"/>
      <c r="C3" s="226"/>
      <c r="D3" s="106" t="s">
        <v>4</v>
      </c>
      <c r="E3" s="106" t="s">
        <v>5</v>
      </c>
      <c r="F3" s="106" t="s">
        <v>4</v>
      </c>
      <c r="G3" s="107" t="s">
        <v>5</v>
      </c>
      <c r="H3" s="10"/>
      <c r="I3" s="10"/>
      <c r="J3" s="57"/>
      <c r="L3" s="73" t="s">
        <v>6</v>
      </c>
      <c r="M3" s="73" t="s">
        <v>7</v>
      </c>
      <c r="N3" s="73" t="s">
        <v>6</v>
      </c>
      <c r="O3" s="73" t="s">
        <v>7</v>
      </c>
    </row>
    <row r="4" spans="1:17" x14ac:dyDescent="0.25">
      <c r="A4" s="108" t="s">
        <v>54</v>
      </c>
      <c r="B4" s="132"/>
      <c r="C4" s="109" t="s">
        <v>3</v>
      </c>
      <c r="D4" s="133"/>
      <c r="E4" s="134"/>
      <c r="F4" s="133"/>
      <c r="G4" s="135"/>
      <c r="H4" s="14"/>
      <c r="I4" s="14"/>
      <c r="J4" s="59"/>
      <c r="L4" s="60">
        <f>D4*B4</f>
        <v>0</v>
      </c>
      <c r="M4" s="60">
        <f>B4*E4</f>
        <v>0</v>
      </c>
      <c r="N4" s="74">
        <f>F4*B4</f>
        <v>0</v>
      </c>
      <c r="O4" s="74">
        <f>G4*B4</f>
        <v>0</v>
      </c>
    </row>
    <row r="5" spans="1:17" x14ac:dyDescent="0.25">
      <c r="A5" s="108" t="s">
        <v>55</v>
      </c>
      <c r="B5" s="132"/>
      <c r="C5" s="109" t="s">
        <v>3</v>
      </c>
      <c r="D5" s="133"/>
      <c r="E5" s="134"/>
      <c r="F5" s="133"/>
      <c r="G5" s="135"/>
      <c r="H5" s="14"/>
      <c r="I5" s="14"/>
      <c r="J5" s="59"/>
      <c r="L5" s="60">
        <f>D5*B5</f>
        <v>0</v>
      </c>
      <c r="M5" s="60">
        <f>B5*E5</f>
        <v>0</v>
      </c>
      <c r="N5" s="74">
        <f>F5*B5</f>
        <v>0</v>
      </c>
      <c r="O5" s="74">
        <f>G5*B5</f>
        <v>0</v>
      </c>
      <c r="Q5" s="75"/>
    </row>
    <row r="6" spans="1:17" x14ac:dyDescent="0.25">
      <c r="A6" s="108" t="s">
        <v>56</v>
      </c>
      <c r="B6" s="132"/>
      <c r="C6" s="109" t="s">
        <v>3</v>
      </c>
      <c r="D6" s="133"/>
      <c r="E6" s="134"/>
      <c r="F6" s="133"/>
      <c r="G6" s="135"/>
      <c r="H6" s="14"/>
      <c r="I6" s="14"/>
      <c r="J6" s="59"/>
      <c r="L6" s="60">
        <f>D6*B6</f>
        <v>0</v>
      </c>
      <c r="M6" s="60">
        <f>B6*E6</f>
        <v>0</v>
      </c>
      <c r="N6" s="74">
        <f>F6*B6</f>
        <v>0</v>
      </c>
      <c r="O6" s="74">
        <f>G6*B6</f>
        <v>0</v>
      </c>
    </row>
    <row r="7" spans="1:17" x14ac:dyDescent="0.25">
      <c r="A7" s="108" t="s">
        <v>57</v>
      </c>
      <c r="B7" s="132"/>
      <c r="C7" s="109" t="s">
        <v>10</v>
      </c>
      <c r="D7" s="133"/>
      <c r="E7" s="134"/>
      <c r="F7" s="133"/>
      <c r="G7" s="135"/>
      <c r="H7" s="14"/>
      <c r="I7" s="14"/>
      <c r="J7" s="59"/>
      <c r="K7" s="78"/>
      <c r="L7" s="60">
        <f>D7*B7</f>
        <v>0</v>
      </c>
      <c r="M7" s="60">
        <f>B7*E7</f>
        <v>0</v>
      </c>
      <c r="N7" s="74">
        <f>F7*B7</f>
        <v>0</v>
      </c>
      <c r="O7" s="74">
        <f>G7*B7</f>
        <v>0</v>
      </c>
    </row>
    <row r="8" spans="1:17" x14ac:dyDescent="0.25">
      <c r="A8" s="108" t="s">
        <v>58</v>
      </c>
      <c r="B8" s="132"/>
      <c r="C8" s="109" t="s">
        <v>10</v>
      </c>
      <c r="D8" s="133"/>
      <c r="E8" s="134"/>
      <c r="F8" s="133"/>
      <c r="G8" s="135"/>
      <c r="H8" s="14"/>
      <c r="I8" s="14"/>
      <c r="J8" s="59"/>
      <c r="K8" s="78"/>
      <c r="L8" s="60">
        <f>D8*B8</f>
        <v>0</v>
      </c>
      <c r="M8" s="60">
        <f>B8*E8</f>
        <v>0</v>
      </c>
      <c r="N8" s="74">
        <f>F8*B8</f>
        <v>0</v>
      </c>
      <c r="O8" s="74">
        <f>G8*B8</f>
        <v>0</v>
      </c>
    </row>
    <row r="9" spans="1:17" ht="17.25" x14ac:dyDescent="0.35">
      <c r="A9" s="222" t="s">
        <v>120</v>
      </c>
      <c r="B9" s="223"/>
      <c r="C9" s="223"/>
      <c r="D9" s="110">
        <f>L9</f>
        <v>0</v>
      </c>
      <c r="E9" s="110">
        <f>M9</f>
        <v>0</v>
      </c>
      <c r="F9" s="110">
        <f>N9</f>
        <v>0</v>
      </c>
      <c r="G9" s="111">
        <f>O9</f>
        <v>0</v>
      </c>
      <c r="H9" s="47"/>
      <c r="I9" s="47"/>
      <c r="J9" s="59"/>
      <c r="K9" s="78"/>
      <c r="L9" s="79">
        <f>SUM(L4:L8)</f>
        <v>0</v>
      </c>
      <c r="M9" s="79">
        <f>SUM(M4:M8)</f>
        <v>0</v>
      </c>
      <c r="N9" s="79">
        <f>SUM(N4:N8)</f>
        <v>0</v>
      </c>
      <c r="O9" s="62">
        <f>SUM(O4:O8)</f>
        <v>0</v>
      </c>
      <c r="P9" s="76">
        <f>SUM(L9:M9)</f>
        <v>0</v>
      </c>
      <c r="Q9" s="76">
        <f>N9+O9</f>
        <v>0</v>
      </c>
    </row>
    <row r="10" spans="1:17" ht="15.75" x14ac:dyDescent="0.25">
      <c r="A10" s="222" t="s">
        <v>121</v>
      </c>
      <c r="B10" s="223"/>
      <c r="C10" s="223"/>
      <c r="D10" s="133"/>
      <c r="E10" s="133"/>
      <c r="F10" s="133"/>
      <c r="G10" s="135"/>
      <c r="H10" s="14"/>
      <c r="I10" s="14"/>
      <c r="J10" s="59"/>
      <c r="L10" s="77"/>
      <c r="M10" s="77"/>
      <c r="N10" s="77"/>
      <c r="O10" s="77"/>
    </row>
    <row r="11" spans="1:17" ht="14.45" x14ac:dyDescent="0.3">
      <c r="A11" s="216" t="str">
        <f>IF(G21&gt;G22,"Elszámolható Anyag+Díj költség: max. nettó 60.000,-Ft/m2","")</f>
        <v/>
      </c>
      <c r="B11" s="217"/>
      <c r="C11" s="217"/>
      <c r="D11" s="217"/>
      <c r="E11" s="217"/>
      <c r="F11" s="217"/>
      <c r="G11" s="218"/>
      <c r="H11" s="15"/>
      <c r="I11" s="15"/>
      <c r="J11" s="64"/>
      <c r="N11" s="75"/>
    </row>
    <row r="12" spans="1:17" x14ac:dyDescent="0.25">
      <c r="A12" s="178" t="s">
        <v>39</v>
      </c>
      <c r="B12" s="179"/>
      <c r="C12" s="179"/>
      <c r="D12" s="179"/>
      <c r="E12" s="179"/>
      <c r="F12" s="179"/>
      <c r="G12" s="112">
        <f>F9+G9+F10+G10</f>
        <v>0</v>
      </c>
      <c r="H12" s="16"/>
      <c r="I12" s="16"/>
      <c r="J12" s="67"/>
    </row>
    <row r="13" spans="1:17" ht="15.75" thickBot="1" x14ac:dyDescent="0.3">
      <c r="A13" s="230" t="s">
        <v>8</v>
      </c>
      <c r="B13" s="231"/>
      <c r="C13" s="231"/>
      <c r="D13" s="231"/>
      <c r="E13" s="231"/>
      <c r="F13" s="231"/>
      <c r="G13" s="113">
        <f>'1. Hőszigetelés'!I10</f>
        <v>0</v>
      </c>
      <c r="H13" s="17"/>
      <c r="I13" s="17"/>
      <c r="J13" s="70"/>
    </row>
    <row r="14" spans="1:17" ht="14.45" x14ac:dyDescent="0.3">
      <c r="H14" s="9"/>
      <c r="I14" s="9"/>
      <c r="J14" s="55"/>
    </row>
    <row r="15" spans="1:17" ht="14.45" x14ac:dyDescent="0.3">
      <c r="H15" s="9"/>
      <c r="I15" s="9"/>
      <c r="J15" s="55"/>
    </row>
    <row r="16" spans="1:17" ht="14.45" x14ac:dyDescent="0.3">
      <c r="H16" s="9"/>
      <c r="I16" s="9"/>
      <c r="J16" s="55"/>
    </row>
    <row r="17" spans="1:10" ht="14.45" hidden="1" x14ac:dyDescent="0.3">
      <c r="H17" s="9"/>
      <c r="I17" s="9"/>
      <c r="J17" s="55"/>
    </row>
    <row r="18" spans="1:10" ht="14.45" hidden="1" x14ac:dyDescent="0.3">
      <c r="H18" s="9"/>
      <c r="I18" s="9"/>
      <c r="J18" s="55"/>
    </row>
    <row r="19" spans="1:10" ht="14.45" hidden="1" x14ac:dyDescent="0.3">
      <c r="H19" s="9"/>
      <c r="I19" s="9"/>
      <c r="J19" s="55"/>
    </row>
    <row r="20" spans="1:10" ht="14.45" hidden="1" x14ac:dyDescent="0.3">
      <c r="H20" s="9"/>
      <c r="I20" s="9"/>
      <c r="J20" s="55"/>
    </row>
    <row r="21" spans="1:10" ht="14.45" hidden="1" x14ac:dyDescent="0.3">
      <c r="A21" s="1">
        <f>IF(G12&gt;0,2,0)</f>
        <v>0</v>
      </c>
      <c r="F21" t="s">
        <v>27</v>
      </c>
      <c r="G21" s="4">
        <f>IF(P9&gt;0,P9/(B4+B5+B6),1)</f>
        <v>1</v>
      </c>
      <c r="H21" s="9"/>
      <c r="I21" s="9"/>
      <c r="J21" s="55"/>
    </row>
    <row r="22" spans="1:10" ht="14.45" hidden="1" x14ac:dyDescent="0.3">
      <c r="F22" t="s">
        <v>46</v>
      </c>
      <c r="G22">
        <v>60000</v>
      </c>
      <c r="H22" s="9"/>
      <c r="I22" s="9"/>
      <c r="J22" s="55"/>
    </row>
    <row r="23" spans="1:10" ht="14.45" hidden="1" x14ac:dyDescent="0.3">
      <c r="H23" s="9"/>
      <c r="I23" s="9"/>
      <c r="J23" s="55"/>
    </row>
    <row r="24" spans="1:10" ht="14.45" hidden="1" x14ac:dyDescent="0.3"/>
  </sheetData>
  <sheetProtection password="D10E" sheet="1" objects="1" scenarios="1"/>
  <customSheetViews>
    <customSheetView guid="{AF57EB16-D68D-422A-9A10-17272F20BCEE}">
      <selection activeCell="K1" sqref="K1:K1048576"/>
      <pageMargins left="0.7" right="0.7" top="0.75" bottom="0.75" header="0.3" footer="0.3"/>
      <pageSetup paperSize="9" scale="56" orientation="portrait" r:id="rId1"/>
    </customSheetView>
    <customSheetView guid="{2B638368-E9E4-49D5-8823-F02C3B7B2BE3}" scale="110" showPageBreaks="1" fitToPage="1" printArea="1" view="pageBreakPreview">
      <selection activeCell="B39" sqref="B39:I39"/>
      <pageMargins left="0.25" right="0.25" top="0.75" bottom="0.75" header="0.3" footer="0.3"/>
      <pageSetup paperSize="9" scale="92" orientation="landscape" cellComments="asDisplayed" r:id="rId2"/>
    </customSheetView>
    <customSheetView guid="{634F0D29-471E-4EE6-B038-D2E63936848A}" scale="110" showPageBreaks="1" view="pageBreakPreview">
      <selection activeCell="G15" sqref="G15"/>
      <pageMargins left="0.7" right="0.7" top="0.75" bottom="0.75" header="0.3" footer="0.3"/>
      <pageSetup paperSize="9" scale="88" orientation="portrait" r:id="rId3"/>
    </customSheetView>
    <customSheetView guid="{240B3038-BDFC-40B0-B7FD-EF44C78E5652}" scale="110" showPageBreaks="1" view="pageBreakPreview">
      <selection activeCell="G15" sqref="G15"/>
    </customSheetView>
    <customSheetView guid="{A051142F-0222-4042-8339-EC7EFBEE5946}" showPageBreaks="1" printArea="1">
      <selection activeCell="K1" sqref="K1:K1048576"/>
      <pageMargins left="0.7" right="0.7" top="0.75" bottom="0.75" header="0.3" footer="0.3"/>
      <pageSetup paperSize="9" scale="56" orientation="portrait" r:id="rId4"/>
    </customSheetView>
  </customSheetViews>
  <mergeCells count="13">
    <mergeCell ref="A1:G1"/>
    <mergeCell ref="A2:A3"/>
    <mergeCell ref="B2:B3"/>
    <mergeCell ref="C2:C3"/>
    <mergeCell ref="A12:F12"/>
    <mergeCell ref="A10:C10"/>
    <mergeCell ref="D2:E2"/>
    <mergeCell ref="F2:G2"/>
    <mergeCell ref="L2:M2"/>
    <mergeCell ref="N2:O2"/>
    <mergeCell ref="A9:C9"/>
    <mergeCell ref="A11:G11"/>
    <mergeCell ref="A13:F13"/>
  </mergeCells>
  <pageMargins left="0.7" right="0.7" top="0.75" bottom="0.75" header="0.3" footer="0.3"/>
  <pageSetup paperSize="9" scale="56"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S21"/>
  <sheetViews>
    <sheetView view="pageBreakPreview" zoomScaleNormal="100" zoomScaleSheetLayoutView="100" workbookViewId="0">
      <selection activeCell="Q15" sqref="Q15"/>
    </sheetView>
  </sheetViews>
  <sheetFormatPr defaultRowHeight="15" x14ac:dyDescent="0.25"/>
  <cols>
    <col min="1" max="1" width="29.7109375" bestFit="1" customWidth="1"/>
    <col min="2" max="2" width="10.7109375" bestFit="1" customWidth="1"/>
    <col min="3" max="3" width="8.140625" customWidth="1"/>
    <col min="4" max="4" width="13.7109375" bestFit="1" customWidth="1"/>
    <col min="5" max="5" width="12.5703125" bestFit="1" customWidth="1"/>
    <col min="6" max="6" width="13.28515625" bestFit="1" customWidth="1"/>
    <col min="7" max="7" width="16.7109375" customWidth="1"/>
    <col min="8" max="8" width="4.85546875" customWidth="1"/>
    <col min="9" max="9" width="48.7109375" customWidth="1"/>
    <col min="10" max="10" width="1" customWidth="1"/>
    <col min="11" max="13" width="3.85546875" customWidth="1"/>
    <col min="14" max="15" width="12.28515625" style="72" hidden="1" customWidth="1"/>
    <col min="16" max="19" width="12.28515625" style="39" hidden="1" customWidth="1"/>
    <col min="20" max="20" width="0" hidden="1" customWidth="1"/>
  </cols>
  <sheetData>
    <row r="1" spans="1:19" ht="28.5" x14ac:dyDescent="0.45">
      <c r="A1" s="236" t="s">
        <v>67</v>
      </c>
      <c r="B1" s="237"/>
      <c r="C1" s="237"/>
      <c r="D1" s="237"/>
      <c r="E1" s="237"/>
      <c r="F1" s="237"/>
      <c r="G1" s="238"/>
    </row>
    <row r="2" spans="1:19" ht="15.75" x14ac:dyDescent="0.25">
      <c r="A2" s="239" t="s">
        <v>0</v>
      </c>
      <c r="B2" s="226" t="s">
        <v>1</v>
      </c>
      <c r="C2" s="226" t="s">
        <v>2</v>
      </c>
      <c r="D2" s="219" t="s">
        <v>36</v>
      </c>
      <c r="E2" s="220"/>
      <c r="F2" s="219" t="s">
        <v>9</v>
      </c>
      <c r="G2" s="221"/>
      <c r="N2" s="229" t="s">
        <v>37</v>
      </c>
      <c r="O2" s="229"/>
      <c r="P2" s="235" t="s">
        <v>38</v>
      </c>
      <c r="Q2" s="235"/>
      <c r="R2" s="39" t="s">
        <v>45</v>
      </c>
      <c r="S2" s="39" t="s">
        <v>64</v>
      </c>
    </row>
    <row r="3" spans="1:19" ht="25.5" x14ac:dyDescent="0.25">
      <c r="A3" s="239"/>
      <c r="B3" s="226"/>
      <c r="C3" s="226"/>
      <c r="D3" s="106" t="s">
        <v>4</v>
      </c>
      <c r="E3" s="106" t="s">
        <v>5</v>
      </c>
      <c r="F3" s="106" t="s">
        <v>4</v>
      </c>
      <c r="G3" s="107" t="s">
        <v>5</v>
      </c>
      <c r="N3" s="73" t="s">
        <v>6</v>
      </c>
      <c r="O3" s="73" t="s">
        <v>7</v>
      </c>
      <c r="P3" s="40" t="s">
        <v>6</v>
      </c>
      <c r="Q3" s="40" t="s">
        <v>7</v>
      </c>
    </row>
    <row r="4" spans="1:19" x14ac:dyDescent="0.25">
      <c r="A4" s="108" t="s">
        <v>48</v>
      </c>
      <c r="B4" s="132"/>
      <c r="C4" s="109" t="s">
        <v>10</v>
      </c>
      <c r="D4" s="133"/>
      <c r="E4" s="134"/>
      <c r="F4" s="133"/>
      <c r="G4" s="133"/>
      <c r="N4" s="60">
        <f>D4*B4</f>
        <v>0</v>
      </c>
      <c r="O4" s="60">
        <f>B4*E4</f>
        <v>0</v>
      </c>
      <c r="P4" s="38">
        <f>F4*B4</f>
        <v>0</v>
      </c>
      <c r="Q4" s="38">
        <f>G4*B4</f>
        <v>0</v>
      </c>
    </row>
    <row r="5" spans="1:19" x14ac:dyDescent="0.25">
      <c r="A5" s="108" t="s">
        <v>47</v>
      </c>
      <c r="B5" s="132"/>
      <c r="C5" s="109" t="s">
        <v>10</v>
      </c>
      <c r="D5" s="133"/>
      <c r="E5" s="134"/>
      <c r="F5" s="133"/>
      <c r="G5" s="133"/>
      <c r="N5" s="60">
        <f>D5*B5</f>
        <v>0</v>
      </c>
      <c r="O5" s="60">
        <f>B5*E5</f>
        <v>0</v>
      </c>
      <c r="P5" s="38">
        <f>F5*B5</f>
        <v>0</v>
      </c>
      <c r="Q5" s="38">
        <f>G5*B5</f>
        <v>0</v>
      </c>
      <c r="S5" s="38"/>
    </row>
    <row r="6" spans="1:19" x14ac:dyDescent="0.25">
      <c r="A6" s="108" t="s">
        <v>49</v>
      </c>
      <c r="B6" s="132"/>
      <c r="C6" s="109" t="s">
        <v>10</v>
      </c>
      <c r="D6" s="133"/>
      <c r="E6" s="134"/>
      <c r="F6" s="133"/>
      <c r="G6" s="133"/>
      <c r="N6" s="60">
        <f>D6*B6</f>
        <v>0</v>
      </c>
      <c r="O6" s="60">
        <f>B6*E6</f>
        <v>0</v>
      </c>
      <c r="P6" s="38">
        <f>F6*B6</f>
        <v>0</v>
      </c>
      <c r="Q6" s="38">
        <f>G6*B6</f>
        <v>0</v>
      </c>
    </row>
    <row r="7" spans="1:19" x14ac:dyDescent="0.25">
      <c r="A7" s="108" t="s">
        <v>50</v>
      </c>
      <c r="B7" s="132"/>
      <c r="C7" s="109" t="s">
        <v>10</v>
      </c>
      <c r="D7" s="133"/>
      <c r="E7" s="134"/>
      <c r="F7" s="133"/>
      <c r="G7" s="133"/>
      <c r="M7" s="23"/>
      <c r="N7" s="60">
        <f>D7*B7</f>
        <v>0</v>
      </c>
      <c r="O7" s="60">
        <f>B7*E7</f>
        <v>0</v>
      </c>
      <c r="P7" s="38">
        <f>F7*B7</f>
        <v>0</v>
      </c>
      <c r="Q7" s="38">
        <f>G7*B7</f>
        <v>0</v>
      </c>
    </row>
    <row r="8" spans="1:19" ht="17.25" x14ac:dyDescent="0.35">
      <c r="A8" s="240" t="s">
        <v>120</v>
      </c>
      <c r="B8" s="241"/>
      <c r="C8" s="241"/>
      <c r="D8" s="114">
        <f>N8</f>
        <v>0</v>
      </c>
      <c r="E8" s="114">
        <f>O8</f>
        <v>0</v>
      </c>
      <c r="F8" s="114">
        <f>P8</f>
        <v>0</v>
      </c>
      <c r="G8" s="115">
        <f>Q8</f>
        <v>0</v>
      </c>
      <c r="M8" s="23"/>
      <c r="N8" s="80">
        <f>SUM(N4:N7)</f>
        <v>0</v>
      </c>
      <c r="O8" s="80">
        <f>SUM(O4:O7)</f>
        <v>0</v>
      </c>
      <c r="P8" s="44">
        <f>SUM(P4:P7)</f>
        <v>0</v>
      </c>
      <c r="Q8" s="44">
        <f>SUM(Q4:Q7)</f>
        <v>0</v>
      </c>
      <c r="R8" s="41">
        <f>N8+O8</f>
        <v>0</v>
      </c>
      <c r="S8" s="41">
        <f>P8+Q8</f>
        <v>0</v>
      </c>
    </row>
    <row r="9" spans="1:19" ht="15.75" x14ac:dyDescent="0.25">
      <c r="A9" s="240" t="s">
        <v>121</v>
      </c>
      <c r="B9" s="241"/>
      <c r="C9" s="241"/>
      <c r="D9" s="133"/>
      <c r="E9" s="133"/>
      <c r="F9" s="133"/>
      <c r="G9" s="135"/>
    </row>
    <row r="10" spans="1:19" x14ac:dyDescent="0.25">
      <c r="A10" s="178" t="s">
        <v>39</v>
      </c>
      <c r="B10" s="179"/>
      <c r="C10" s="179"/>
      <c r="D10" s="179"/>
      <c r="E10" s="179"/>
      <c r="F10" s="179"/>
      <c r="G10" s="116">
        <f>F8+G8+F9+G9</f>
        <v>0</v>
      </c>
    </row>
    <row r="11" spans="1:19" ht="15.75" thickBot="1" x14ac:dyDescent="0.3">
      <c r="A11" s="230" t="s">
        <v>51</v>
      </c>
      <c r="B11" s="231"/>
      <c r="C11" s="231"/>
      <c r="D11" s="231"/>
      <c r="E11" s="231"/>
      <c r="F11" s="231"/>
      <c r="G11" s="117">
        <f>'1. Hőszigetelés'!I10</f>
        <v>0</v>
      </c>
    </row>
    <row r="21" spans="1:1" ht="14.45" hidden="1" x14ac:dyDescent="0.3">
      <c r="A21" s="83">
        <f>IF(G10&gt;0,2,0)</f>
        <v>0</v>
      </c>
    </row>
  </sheetData>
  <sheetProtection password="D10E" sheet="1" objects="1" scenarios="1"/>
  <customSheetViews>
    <customSheetView guid="{AF57EB16-D68D-422A-9A10-17272F20BCEE}">
      <selection activeCell="K1" sqref="K1:K1048576"/>
      <pageMargins left="0.7" right="0.7" top="0.75" bottom="0.75" header="0.3" footer="0.3"/>
      <pageSetup paperSize="9" scale="55" orientation="portrait" r:id="rId1"/>
    </customSheetView>
    <customSheetView guid="{2B638368-E9E4-49D5-8823-F02C3B7B2BE3}" showPageBreaks="1" fitToPage="1" printArea="1" view="pageBreakPreview">
      <selection activeCell="B39" sqref="B39:I39"/>
      <pageMargins left="0.25" right="0.25" top="0.75" bottom="0.75" header="0.3" footer="0.3"/>
      <pageSetup paperSize="9" scale="90" orientation="landscape" cellComments="asDisplayed" r:id="rId2"/>
    </customSheetView>
    <customSheetView guid="{634F0D29-471E-4EE6-B038-D2E63936848A}" showPageBreaks="1" view="pageBreakPreview">
      <selection activeCell="E21" sqref="E21"/>
      <pageMargins left="0.7" right="0.7" top="0.75" bottom="0.75" header="0.3" footer="0.3"/>
      <pageSetup paperSize="9" scale="94" orientation="portrait" r:id="rId3"/>
    </customSheetView>
    <customSheetView guid="{240B3038-BDFC-40B0-B7FD-EF44C78E5652}" showPageBreaks="1" view="pageBreakPreview">
      <selection activeCell="E21" sqref="E21"/>
    </customSheetView>
    <customSheetView guid="{A051142F-0222-4042-8339-EC7EFBEE5946}" showPageBreaks="1" printArea="1">
      <selection activeCell="K1" sqref="K1:K1048576"/>
      <pageMargins left="0.7" right="0.7" top="0.75" bottom="0.75" header="0.3" footer="0.3"/>
      <pageSetup paperSize="9" scale="55" orientation="portrait" r:id="rId4"/>
    </customSheetView>
  </customSheetViews>
  <mergeCells count="12">
    <mergeCell ref="N2:O2"/>
    <mergeCell ref="P2:Q2"/>
    <mergeCell ref="A11:F11"/>
    <mergeCell ref="A1:G1"/>
    <mergeCell ref="A2:A3"/>
    <mergeCell ref="B2:B3"/>
    <mergeCell ref="C2:C3"/>
    <mergeCell ref="A10:F10"/>
    <mergeCell ref="D2:E2"/>
    <mergeCell ref="F2:G2"/>
    <mergeCell ref="A8:C8"/>
    <mergeCell ref="A9:C9"/>
  </mergeCells>
  <pageMargins left="0.7" right="0.7" top="0.75" bottom="0.75" header="0.3" footer="0.3"/>
  <pageSetup paperSize="9" scale="55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S21"/>
  <sheetViews>
    <sheetView view="pageBreakPreview" zoomScaleNormal="100" zoomScaleSheetLayoutView="100" workbookViewId="0">
      <selection activeCell="Q15" sqref="Q15"/>
    </sheetView>
  </sheetViews>
  <sheetFormatPr defaultRowHeight="15" x14ac:dyDescent="0.25"/>
  <cols>
    <col min="1" max="1" width="27.7109375" customWidth="1"/>
    <col min="2" max="2" width="10.140625" customWidth="1"/>
    <col min="3" max="3" width="7.7109375" customWidth="1"/>
    <col min="4" max="4" width="13.85546875" customWidth="1"/>
    <col min="5" max="5" width="12.5703125" bestFit="1" customWidth="1"/>
    <col min="6" max="6" width="13.85546875" customWidth="1"/>
    <col min="7" max="7" width="16.7109375" customWidth="1"/>
    <col min="8" max="9" width="3.28515625" customWidth="1"/>
    <col min="10" max="10" width="47.85546875" customWidth="1"/>
    <col min="11" max="11" width="0.85546875" customWidth="1"/>
    <col min="12" max="13" width="3.28515625" customWidth="1"/>
    <col min="14" max="17" width="11.5703125" style="39" hidden="1" customWidth="1"/>
    <col min="18" max="19" width="12" style="39" hidden="1" customWidth="1"/>
  </cols>
  <sheetData>
    <row r="1" spans="1:19" ht="28.5" x14ac:dyDescent="0.45">
      <c r="A1" s="232" t="s">
        <v>68</v>
      </c>
      <c r="B1" s="233"/>
      <c r="C1" s="233"/>
      <c r="D1" s="233"/>
      <c r="E1" s="233"/>
      <c r="F1" s="233"/>
      <c r="G1" s="234"/>
    </row>
    <row r="2" spans="1:19" ht="15.75" x14ac:dyDescent="0.25">
      <c r="A2" s="225" t="s">
        <v>0</v>
      </c>
      <c r="B2" s="226" t="s">
        <v>1</v>
      </c>
      <c r="C2" s="226" t="s">
        <v>2</v>
      </c>
      <c r="D2" s="219" t="s">
        <v>36</v>
      </c>
      <c r="E2" s="220"/>
      <c r="F2" s="219" t="s">
        <v>9</v>
      </c>
      <c r="G2" s="221"/>
      <c r="N2" s="235" t="s">
        <v>37</v>
      </c>
      <c r="O2" s="235"/>
      <c r="P2" s="235" t="s">
        <v>38</v>
      </c>
      <c r="Q2" s="235"/>
      <c r="R2" s="39" t="s">
        <v>45</v>
      </c>
      <c r="S2" s="39" t="s">
        <v>64</v>
      </c>
    </row>
    <row r="3" spans="1:19" ht="22.15" customHeight="1" x14ac:dyDescent="0.25">
      <c r="A3" s="225"/>
      <c r="B3" s="226"/>
      <c r="C3" s="226"/>
      <c r="D3" s="106" t="s">
        <v>4</v>
      </c>
      <c r="E3" s="106" t="s">
        <v>5</v>
      </c>
      <c r="F3" s="106" t="s">
        <v>4</v>
      </c>
      <c r="G3" s="107" t="s">
        <v>5</v>
      </c>
      <c r="N3" s="40" t="s">
        <v>6</v>
      </c>
      <c r="O3" s="40" t="s">
        <v>7</v>
      </c>
      <c r="P3" s="40" t="s">
        <v>6</v>
      </c>
      <c r="Q3" s="40" t="s">
        <v>7</v>
      </c>
    </row>
    <row r="4" spans="1:19" ht="14.45" x14ac:dyDescent="0.3">
      <c r="A4" s="118" t="s">
        <v>117</v>
      </c>
      <c r="B4" s="132"/>
      <c r="C4" s="119" t="s">
        <v>28</v>
      </c>
      <c r="D4" s="133"/>
      <c r="E4" s="137"/>
      <c r="F4" s="137"/>
      <c r="G4" s="137"/>
      <c r="N4" s="11">
        <f>D4*B4</f>
        <v>0</v>
      </c>
      <c r="O4" s="11">
        <f>B4*E4</f>
        <v>0</v>
      </c>
      <c r="P4" s="38">
        <f>F4*B4</f>
        <v>0</v>
      </c>
      <c r="Q4" s="38">
        <f>G4*B4</f>
        <v>0</v>
      </c>
    </row>
    <row r="5" spans="1:19" ht="14.45" x14ac:dyDescent="0.3">
      <c r="A5" s="118" t="s">
        <v>118</v>
      </c>
      <c r="B5" s="132"/>
      <c r="C5" s="119" t="s">
        <v>3</v>
      </c>
      <c r="D5" s="133"/>
      <c r="E5" s="137"/>
      <c r="F5" s="137"/>
      <c r="G5" s="137"/>
      <c r="N5" s="11">
        <f>D5*B5</f>
        <v>0</v>
      </c>
      <c r="O5" s="11">
        <f>B5*E5</f>
        <v>0</v>
      </c>
      <c r="P5" s="38">
        <f>F5*B5</f>
        <v>0</v>
      </c>
      <c r="Q5" s="38">
        <f>G5*B5</f>
        <v>0</v>
      </c>
      <c r="S5" s="38"/>
    </row>
    <row r="6" spans="1:19" x14ac:dyDescent="0.25">
      <c r="A6" s="120" t="s">
        <v>119</v>
      </c>
      <c r="B6" s="136"/>
      <c r="C6" s="121" t="s">
        <v>28</v>
      </c>
      <c r="D6" s="137"/>
      <c r="E6" s="137"/>
      <c r="F6" s="137"/>
      <c r="G6" s="137"/>
      <c r="N6" s="11">
        <f>D6*B6</f>
        <v>0</v>
      </c>
      <c r="O6" s="11">
        <f>B6*E6</f>
        <v>0</v>
      </c>
      <c r="P6" s="38">
        <f>F6*B6</f>
        <v>0</v>
      </c>
      <c r="Q6" s="38">
        <f>G6*B6</f>
        <v>0</v>
      </c>
    </row>
    <row r="7" spans="1:19" ht="17.25" x14ac:dyDescent="0.35">
      <c r="A7" s="222" t="s">
        <v>120</v>
      </c>
      <c r="B7" s="223"/>
      <c r="C7" s="223"/>
      <c r="D7" s="110">
        <f>N7</f>
        <v>0</v>
      </c>
      <c r="E7" s="110">
        <f>O7</f>
        <v>0</v>
      </c>
      <c r="F7" s="110">
        <f>P7</f>
        <v>0</v>
      </c>
      <c r="G7" s="111">
        <f>Q7</f>
        <v>0</v>
      </c>
      <c r="N7" s="45">
        <f>SUM(N4:N6)</f>
        <v>0</v>
      </c>
      <c r="O7" s="45">
        <f>SUM(O4:O6)</f>
        <v>0</v>
      </c>
      <c r="P7" s="45">
        <f>SUM(P4:P6)</f>
        <v>0</v>
      </c>
      <c r="Q7" s="45">
        <f>SUM(Q4:Q6)</f>
        <v>0</v>
      </c>
      <c r="R7" s="41">
        <f>N7+O7</f>
        <v>0</v>
      </c>
      <c r="S7" s="41">
        <f>P7+Q7</f>
        <v>0</v>
      </c>
    </row>
    <row r="8" spans="1:19" ht="15.75" x14ac:dyDescent="0.25">
      <c r="A8" s="222" t="s">
        <v>121</v>
      </c>
      <c r="B8" s="223"/>
      <c r="C8" s="223"/>
      <c r="D8" s="133"/>
      <c r="E8" s="134"/>
      <c r="F8" s="133"/>
      <c r="G8" s="135"/>
      <c r="N8" s="11"/>
      <c r="O8" s="11"/>
      <c r="P8" s="38"/>
      <c r="Q8" s="38"/>
    </row>
    <row r="9" spans="1:19" x14ac:dyDescent="0.25">
      <c r="A9" s="178" t="s">
        <v>39</v>
      </c>
      <c r="B9" s="179"/>
      <c r="C9" s="179"/>
      <c r="D9" s="179"/>
      <c r="E9" s="179"/>
      <c r="F9" s="179"/>
      <c r="G9" s="116">
        <f>F7+G7+F8+G8</f>
        <v>0</v>
      </c>
    </row>
    <row r="10" spans="1:19" ht="15.75" thickBot="1" x14ac:dyDescent="0.3">
      <c r="A10" s="230" t="s">
        <v>8</v>
      </c>
      <c r="B10" s="231"/>
      <c r="C10" s="231"/>
      <c r="D10" s="231"/>
      <c r="E10" s="231"/>
      <c r="F10" s="231"/>
      <c r="G10" s="117">
        <f>'1. Hőszigetelés'!I10</f>
        <v>0</v>
      </c>
      <c r="N10" s="42"/>
      <c r="O10" s="42"/>
    </row>
    <row r="21" spans="1:1" ht="14.45" hidden="1" x14ac:dyDescent="0.3">
      <c r="A21" s="1">
        <f>IF(G9&gt;0,10,0)</f>
        <v>0</v>
      </c>
    </row>
  </sheetData>
  <sheetProtection password="D10E" sheet="1" objects="1" scenarios="1"/>
  <customSheetViews>
    <customSheetView guid="{AF57EB16-D68D-422A-9A10-17272F20BCEE}" hiddenRows="1" hiddenColumns="1">
      <selection activeCell="E18" sqref="E18"/>
      <pageMargins left="0.7" right="0.7" top="0.75" bottom="0.75" header="0.3" footer="0.3"/>
      <pageSetup paperSize="9" scale="55" orientation="portrait" r:id="rId1"/>
    </customSheetView>
    <customSheetView guid="{2B638368-E9E4-49D5-8823-F02C3B7B2BE3}" showPageBreaks="1" fitToPage="1" printArea="1" view="pageBreakPreview" topLeftCell="B1">
      <selection activeCell="B39" sqref="B39:I39"/>
      <pageMargins left="0.70866141732283472" right="0.70866141732283472" top="0.74803149606299213" bottom="0.74803149606299213" header="0.31496062992125984" footer="0.31496062992125984"/>
      <pageSetup paperSize="9" scale="83" orientation="landscape" cellComments="asDisplayed" r:id="rId2"/>
    </customSheetView>
    <customSheetView guid="{634F0D29-471E-4EE6-B038-D2E63936848A}">
      <selection sqref="A1:G8"/>
      <pageMargins left="0.7" right="0.7" top="0.75" bottom="0.75" header="0.3" footer="0.3"/>
    </customSheetView>
    <customSheetView guid="{240B3038-BDFC-40B0-B7FD-EF44C78E5652}">
      <selection sqref="A1:G8"/>
    </customSheetView>
    <customSheetView guid="{A051142F-0222-4042-8339-EC7EFBEE5946}" showPageBreaks="1" printArea="1" hiddenRows="1" hiddenColumns="1">
      <selection activeCell="E18" sqref="E18"/>
      <pageMargins left="0.7" right="0.7" top="0.75" bottom="0.75" header="0.3" footer="0.3"/>
      <pageSetup paperSize="9" scale="55" orientation="portrait" r:id="rId3"/>
    </customSheetView>
  </customSheetViews>
  <mergeCells count="12">
    <mergeCell ref="A1:G1"/>
    <mergeCell ref="A2:A3"/>
    <mergeCell ref="B2:B3"/>
    <mergeCell ref="C2:C3"/>
    <mergeCell ref="A9:F9"/>
    <mergeCell ref="D2:E2"/>
    <mergeCell ref="F2:G2"/>
    <mergeCell ref="N2:O2"/>
    <mergeCell ref="P2:Q2"/>
    <mergeCell ref="A7:C7"/>
    <mergeCell ref="A8:C8"/>
    <mergeCell ref="A10:F10"/>
  </mergeCells>
  <pageMargins left="0.7" right="0.7" top="0.75" bottom="0.75" header="0.3" footer="0.3"/>
  <pageSetup paperSize="9" scale="55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pageSetUpPr autoPageBreaks="0"/>
  </sheetPr>
  <dimension ref="A1:L19"/>
  <sheetViews>
    <sheetView view="pageBreakPreview" zoomScaleNormal="100" zoomScaleSheetLayoutView="100" workbookViewId="0">
      <selection activeCell="Q15" sqref="Q15"/>
    </sheetView>
  </sheetViews>
  <sheetFormatPr defaultRowHeight="15" x14ac:dyDescent="0.25"/>
  <cols>
    <col min="1" max="1" width="59.140625" customWidth="1"/>
    <col min="2" max="2" width="10.7109375" customWidth="1"/>
    <col min="3" max="3" width="7.140625" customWidth="1"/>
    <col min="4" max="4" width="17.28515625" customWidth="1"/>
    <col min="5" max="5" width="6.42578125" customWidth="1"/>
    <col min="6" max="6" width="48.7109375" customWidth="1"/>
    <col min="7" max="7" width="1.28515625" customWidth="1"/>
    <col min="8" max="8" width="6" customWidth="1"/>
    <col min="9" max="10" width="2.7109375" customWidth="1"/>
    <col min="11" max="11" width="11.28515625" style="6" hidden="1" customWidth="1"/>
    <col min="12" max="12" width="9.42578125" hidden="1" customWidth="1"/>
  </cols>
  <sheetData>
    <row r="1" spans="1:12" ht="28.5" x14ac:dyDescent="0.45">
      <c r="A1" s="242" t="s">
        <v>11</v>
      </c>
      <c r="B1" s="243"/>
      <c r="C1" s="243"/>
      <c r="D1" s="244"/>
      <c r="E1" s="48"/>
      <c r="F1" s="48"/>
      <c r="G1" s="48"/>
      <c r="H1" s="48"/>
      <c r="I1" s="48"/>
      <c r="J1" s="48"/>
    </row>
    <row r="2" spans="1:12" ht="38.25" customHeight="1" x14ac:dyDescent="0.25">
      <c r="A2" s="225" t="s">
        <v>0</v>
      </c>
      <c r="B2" s="226" t="s">
        <v>1</v>
      </c>
      <c r="C2" s="226" t="s">
        <v>2</v>
      </c>
      <c r="D2" s="249" t="s">
        <v>35</v>
      </c>
      <c r="E2" s="37"/>
      <c r="F2" s="37"/>
      <c r="G2" s="37"/>
      <c r="H2" s="37"/>
      <c r="I2" s="37"/>
      <c r="J2" s="37"/>
    </row>
    <row r="3" spans="1:12" x14ac:dyDescent="0.25">
      <c r="A3" s="225"/>
      <c r="B3" s="226"/>
      <c r="C3" s="226"/>
      <c r="D3" s="250"/>
      <c r="E3" s="37"/>
      <c r="F3" s="37"/>
      <c r="G3" s="37"/>
      <c r="H3" s="37"/>
      <c r="I3" s="37"/>
      <c r="J3" s="37"/>
    </row>
    <row r="4" spans="1:12" ht="26.45" customHeight="1" x14ac:dyDescent="0.25">
      <c r="A4" s="122" t="s">
        <v>29</v>
      </c>
      <c r="B4" s="138"/>
      <c r="C4" s="123" t="s">
        <v>10</v>
      </c>
      <c r="D4" s="139"/>
      <c r="E4" s="49"/>
      <c r="F4" s="49"/>
      <c r="G4" s="49"/>
      <c r="H4" s="49"/>
      <c r="I4" s="49"/>
      <c r="J4" s="49"/>
      <c r="L4" s="81">
        <f>B4*D4</f>
        <v>0</v>
      </c>
    </row>
    <row r="5" spans="1:12" ht="26.45" customHeight="1" x14ac:dyDescent="0.25">
      <c r="A5" s="122" t="s">
        <v>30</v>
      </c>
      <c r="B5" s="138"/>
      <c r="C5" s="123" t="s">
        <v>10</v>
      </c>
      <c r="D5" s="139"/>
      <c r="E5" s="49"/>
      <c r="F5" s="49"/>
      <c r="G5" s="49"/>
      <c r="H5" s="49"/>
      <c r="I5" s="49"/>
      <c r="J5" s="49"/>
      <c r="K5" s="6">
        <f>'3. Fűtéskorszerűsítés'!G10+'4. Megújuló energia'!G9</f>
        <v>0</v>
      </c>
      <c r="L5" s="81">
        <f t="shared" ref="L5:L9" si="0">B5*D5</f>
        <v>0</v>
      </c>
    </row>
    <row r="6" spans="1:12" ht="30" x14ac:dyDescent="0.25">
      <c r="A6" s="122" t="s">
        <v>31</v>
      </c>
      <c r="B6" s="138"/>
      <c r="C6" s="123" t="s">
        <v>10</v>
      </c>
      <c r="D6" s="139"/>
      <c r="E6" s="49"/>
      <c r="F6" s="49"/>
      <c r="G6" s="49"/>
      <c r="H6" s="49"/>
      <c r="I6" s="49"/>
      <c r="J6" s="49"/>
      <c r="K6" s="6">
        <f>'1. Hőszigetelés'!I9</f>
        <v>0</v>
      </c>
      <c r="L6" s="81">
        <f t="shared" si="0"/>
        <v>0</v>
      </c>
    </row>
    <row r="7" spans="1:12" ht="26.45" customHeight="1" x14ac:dyDescent="0.25">
      <c r="A7" s="122" t="s">
        <v>32</v>
      </c>
      <c r="B7" s="138"/>
      <c r="C7" s="123" t="s">
        <v>10</v>
      </c>
      <c r="D7" s="139"/>
      <c r="E7" s="49"/>
      <c r="F7" s="49"/>
      <c r="G7" s="49"/>
      <c r="H7" s="49"/>
      <c r="I7" s="49"/>
      <c r="J7" s="49"/>
      <c r="K7" s="6">
        <f>'3. Fűtéskorszerűsítés'!G10</f>
        <v>0</v>
      </c>
      <c r="L7" s="81">
        <f t="shared" si="0"/>
        <v>0</v>
      </c>
    </row>
    <row r="8" spans="1:12" ht="26.45" customHeight="1" x14ac:dyDescent="0.25">
      <c r="A8" s="122" t="s">
        <v>33</v>
      </c>
      <c r="B8" s="138"/>
      <c r="C8" s="123" t="s">
        <v>10</v>
      </c>
      <c r="D8" s="139"/>
      <c r="E8" s="49"/>
      <c r="F8" s="49"/>
      <c r="G8" s="49"/>
      <c r="H8" s="49"/>
      <c r="I8" s="49"/>
      <c r="J8" s="49"/>
      <c r="L8" s="81">
        <f t="shared" si="0"/>
        <v>0</v>
      </c>
    </row>
    <row r="9" spans="1:12" ht="26.45" customHeight="1" x14ac:dyDescent="0.25">
      <c r="A9" s="122" t="s">
        <v>34</v>
      </c>
      <c r="B9" s="138"/>
      <c r="C9" s="123" t="s">
        <v>10</v>
      </c>
      <c r="D9" s="139"/>
      <c r="E9" s="49"/>
      <c r="F9" s="49"/>
      <c r="G9" s="49"/>
      <c r="H9" s="49"/>
      <c r="I9" s="49"/>
      <c r="J9" s="49"/>
      <c r="K9" s="6">
        <f>'3. Fűtéskorszerűsítés'!G10+'4. Megújuló energia'!G9</f>
        <v>0</v>
      </c>
      <c r="L9" s="81">
        <f t="shared" si="0"/>
        <v>0</v>
      </c>
    </row>
    <row r="10" spans="1:12" s="8" customFormat="1" x14ac:dyDescent="0.25">
      <c r="A10" s="245" t="s">
        <v>60</v>
      </c>
      <c r="B10" s="246"/>
      <c r="C10" s="246"/>
      <c r="D10" s="124">
        <f>SUM(L4:L9)</f>
        <v>0</v>
      </c>
      <c r="E10" s="50"/>
      <c r="F10" s="50"/>
      <c r="G10" s="50"/>
      <c r="H10" s="50"/>
      <c r="I10" s="50"/>
      <c r="J10" s="50"/>
      <c r="K10" s="7">
        <f>'Ajánlati összesítő'!G19*0.06</f>
        <v>0</v>
      </c>
      <c r="L10" s="82"/>
    </row>
    <row r="11" spans="1:12" s="8" customFormat="1" ht="19.5" customHeight="1" x14ac:dyDescent="0.25">
      <c r="A11" s="125" t="s">
        <v>59</v>
      </c>
      <c r="B11" s="126"/>
      <c r="C11" s="127"/>
      <c r="D11" s="140"/>
      <c r="E11" s="50"/>
      <c r="F11" s="50"/>
      <c r="G11" s="50"/>
      <c r="H11" s="50"/>
      <c r="I11" s="50"/>
      <c r="J11" s="50"/>
      <c r="K11" s="7"/>
      <c r="L11" s="82"/>
    </row>
    <row r="12" spans="1:12" s="8" customFormat="1" ht="19.5" customHeight="1" x14ac:dyDescent="0.25">
      <c r="A12" s="245" t="s">
        <v>61</v>
      </c>
      <c r="B12" s="246"/>
      <c r="C12" s="246"/>
      <c r="D12" s="128">
        <f>D10+D11</f>
        <v>0</v>
      </c>
      <c r="E12" s="50"/>
      <c r="F12" s="50"/>
      <c r="G12" s="50"/>
      <c r="H12" s="50"/>
      <c r="I12" s="50"/>
      <c r="J12" s="50"/>
      <c r="K12" s="7"/>
      <c r="L12" s="82"/>
    </row>
    <row r="13" spans="1:12" s="8" customFormat="1" ht="19.5" customHeight="1" x14ac:dyDescent="0.3">
      <c r="A13" s="216" t="str">
        <f>IF(D4+D5+D6+D7+D8+D9&gt;K10,"A szakértői díj maximális mértéke az elszámolható költség maximum 6%-a lehet!","")</f>
        <v/>
      </c>
      <c r="B13" s="217"/>
      <c r="C13" s="217"/>
      <c r="D13" s="218"/>
      <c r="E13" s="15"/>
      <c r="F13" s="15"/>
      <c r="G13" s="15"/>
      <c r="H13" s="15"/>
      <c r="I13" s="15"/>
      <c r="J13" s="15"/>
      <c r="K13" s="7"/>
      <c r="L13" s="82"/>
    </row>
    <row r="14" spans="1:12" ht="26.45" customHeight="1" thickBot="1" x14ac:dyDescent="0.3">
      <c r="A14" s="247" t="s">
        <v>8</v>
      </c>
      <c r="B14" s="248"/>
      <c r="C14" s="248"/>
      <c r="D14" s="129">
        <f>'1. Hőszigetelés'!I10</f>
        <v>0</v>
      </c>
      <c r="E14" s="51"/>
      <c r="F14" s="51"/>
      <c r="G14" s="51"/>
      <c r="H14" s="51"/>
      <c r="I14" s="51"/>
      <c r="J14" s="51"/>
      <c r="K14" s="5"/>
    </row>
    <row r="16" spans="1:12" ht="14.45" x14ac:dyDescent="0.3">
      <c r="D16" s="12"/>
      <c r="E16" s="12"/>
      <c r="F16" s="12"/>
      <c r="G16" s="12"/>
      <c r="H16" s="12"/>
      <c r="I16" s="12"/>
      <c r="J16" s="12"/>
      <c r="K16" s="18"/>
    </row>
    <row r="17" spans="3:11" ht="14.45" x14ac:dyDescent="0.3">
      <c r="C17" s="12"/>
      <c r="D17" s="19"/>
      <c r="E17" s="19"/>
      <c r="F17" s="19"/>
      <c r="G17" s="19"/>
      <c r="H17" s="19"/>
      <c r="I17" s="19"/>
      <c r="J17" s="19"/>
      <c r="K17" s="18"/>
    </row>
    <row r="18" spans="3:11" ht="14.45" x14ac:dyDescent="0.3">
      <c r="C18" s="12"/>
      <c r="D18" s="12"/>
      <c r="E18" s="12"/>
      <c r="F18" s="12"/>
      <c r="G18" s="12"/>
      <c r="H18" s="12"/>
      <c r="I18" s="12"/>
      <c r="J18" s="12"/>
      <c r="K18" s="18"/>
    </row>
    <row r="19" spans="3:11" ht="14.45" x14ac:dyDescent="0.3">
      <c r="C19" s="12"/>
      <c r="D19" s="12"/>
      <c r="E19" s="12"/>
      <c r="F19" s="12"/>
      <c r="G19" s="12"/>
      <c r="H19" s="12"/>
      <c r="I19" s="12"/>
      <c r="J19" s="12"/>
      <c r="K19" s="18"/>
    </row>
  </sheetData>
  <sheetProtection password="D10E" sheet="1" objects="1" scenarios="1" autoFilter="0"/>
  <customSheetViews>
    <customSheetView guid="{AF57EB16-D68D-422A-9A10-17272F20BCEE}" hiddenColumns="1">
      <selection activeCell="K1" sqref="K1:K1048576"/>
      <pageMargins left="0.7" right="0.7" top="0.75" bottom="0.75" header="0.3" footer="0.3"/>
      <pageSetup paperSize="9" scale="58" orientation="portrait" r:id="rId1"/>
    </customSheetView>
    <customSheetView guid="{2B638368-E9E4-49D5-8823-F02C3B7B2BE3}" showPageBreaks="1" fitToPage="1" printArea="1" view="pageBreakPreview">
      <selection activeCell="B39" sqref="B39:I39"/>
      <pageMargins left="0.70866141732283472" right="0.70866141732283472" top="0.74803149606299213" bottom="0.74803149606299213" header="0.31496062992125984" footer="0.31496062992125984"/>
      <pageSetup paperSize="9" scale="87" orientation="landscape" cellComments="asDisplayed" r:id="rId2"/>
    </customSheetView>
    <customSheetView guid="{634F0D29-471E-4EE6-B038-D2E63936848A}" scale="120" showPageBreaks="1" view="pageBreakPreview">
      <selection activeCell="C2" sqref="C2:C3"/>
      <pageMargins left="0.7" right="0.7" top="0.75" bottom="0.75" header="0.3" footer="0.3"/>
      <pageSetup paperSize="9" orientation="portrait" r:id="rId3"/>
    </customSheetView>
    <customSheetView guid="{240B3038-BDFC-40B0-B7FD-EF44C78E5652}" scale="120" showPageBreaks="1" view="pageBreakPreview">
      <selection activeCell="E12" sqref="E12"/>
    </customSheetView>
    <customSheetView guid="{A051142F-0222-4042-8339-EC7EFBEE5946}" printArea="1" hiddenColumns="1">
      <selection activeCell="K1" sqref="K1:K1048576"/>
      <pageMargins left="0.7" right="0.7" top="0.75" bottom="0.75" header="0.3" footer="0.3"/>
      <pageSetup paperSize="9" scale="58" orientation="portrait" r:id="rId4"/>
    </customSheetView>
  </customSheetViews>
  <mergeCells count="9">
    <mergeCell ref="A1:D1"/>
    <mergeCell ref="A10:C10"/>
    <mergeCell ref="A14:C14"/>
    <mergeCell ref="A2:A3"/>
    <mergeCell ref="B2:B3"/>
    <mergeCell ref="C2:C3"/>
    <mergeCell ref="D2:D3"/>
    <mergeCell ref="A12:C12"/>
    <mergeCell ref="A13:D13"/>
  </mergeCells>
  <conditionalFormatting sqref="D10:J12">
    <cfRule type="cellIs" dxfId="1" priority="3" operator="greaterThan">
      <formula>$K$10</formula>
    </cfRule>
  </conditionalFormatting>
  <dataValidations count="9">
    <dataValidation type="whole" allowBlank="1" showInputMessage="1" showErrorMessage="1" error="A Pályázati Útmutató értelmében az enrgetikai számítások és tanúsítványok elkészítésére maximum 100.000 Ft számolható el!" sqref="D4:J4">
      <formula1>0</formula1>
      <formula2>100000</formula2>
    </dataValidation>
    <dataValidation type="custom" operator="greaterThan" allowBlank="1" showInputMessage="1" showErrorMessage="1" sqref="J10:J12">
      <formula1>L10</formula1>
    </dataValidation>
    <dataValidation type="custom" showInputMessage="1" showErrorMessage="1" error="Az energetikai korszerűsítés nem érint olyan támogatható tevékenységet, amely indokoltá tenné a jelen szakértői költséget!" sqref="J9 J5:J7">
      <formula1>L5</formula1>
    </dataValidation>
    <dataValidation type="custom" operator="greaterThan" allowBlank="1" showInputMessage="1" showErrorMessage="1" sqref="I10:I12">
      <formula1>L10</formula1>
    </dataValidation>
    <dataValidation type="custom" showInputMessage="1" showErrorMessage="1" error="Az energetikai korszerűsítés nem érint olyan támogatható tevékenységet, amely indokoltá tenné a jelen szakértői költséget!" sqref="I9 I5:I7">
      <formula1>L5</formula1>
    </dataValidation>
    <dataValidation type="custom" operator="greaterThan" allowBlank="1" showInputMessage="1" showErrorMessage="1" sqref="D10:F12">
      <formula1>K10</formula1>
    </dataValidation>
    <dataValidation type="custom" operator="greaterThan" allowBlank="1" showInputMessage="1" showErrorMessage="1" sqref="G10:H12">
      <formula1>L10</formula1>
    </dataValidation>
    <dataValidation type="custom" showInputMessage="1" showErrorMessage="1" error="Az energetikai korszerűsítés nem érint olyan támogatható tevékenységet, amely indokoltá tenné a jelen szakértői költséget!" sqref="D9:F9 D5:F7">
      <formula1>K5</formula1>
    </dataValidation>
    <dataValidation type="custom" showInputMessage="1" showErrorMessage="1" error="Az energetikai korszerűsítés nem érint olyan támogatható tevékenységet, amely indokoltá tenné a jelen szakértői költséget!" sqref="G9:H9 G5:H7">
      <formula1>L5</formula1>
    </dataValidation>
  </dataValidations>
  <pageMargins left="0.7" right="0.7" top="0.75" bottom="0.75" header="0.3" footer="0.3"/>
  <pageSetup paperSize="9" scale="58" orientation="portrait"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359DB1F7-0376-4FDF-AFAA-292FD15ABBA4}">
            <xm:f>NOT(ISERROR(SEARCH($K$14,D17)))</xm:f>
            <xm:f>$K$14</xm:f>
            <x14:dxf>
              <fill>
                <patternFill>
                  <bgColor rgb="FFFF0000"/>
                </patternFill>
              </fill>
            </x14:dxf>
          </x14:cfRule>
          <xm:sqref>D17:J17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7</vt:i4>
      </vt:variant>
    </vt:vector>
  </HeadingPairs>
  <TitlesOfParts>
    <vt:vector size="14" baseType="lpstr">
      <vt:lpstr>Útmutató</vt:lpstr>
      <vt:lpstr>Ajánlati összesítő</vt:lpstr>
      <vt:lpstr>1. Hőszigetelés</vt:lpstr>
      <vt:lpstr>2. Nyílászáró csere</vt:lpstr>
      <vt:lpstr>3. Fűtéskorszerűsítés</vt:lpstr>
      <vt:lpstr>4. Megújuló energia</vt:lpstr>
      <vt:lpstr>5. Szakértői költségek</vt:lpstr>
      <vt:lpstr>'1. Hőszigetelés'!Nyomtatási_terület</vt:lpstr>
      <vt:lpstr>'2. Nyílászáró csere'!Nyomtatási_terület</vt:lpstr>
      <vt:lpstr>'3. Fűtéskorszerűsítés'!Nyomtatási_terület</vt:lpstr>
      <vt:lpstr>'4. Megújuló energia'!Nyomtatási_terület</vt:lpstr>
      <vt:lpstr>'5. Szakértői költségek'!Nyomtatási_terület</vt:lpstr>
      <vt:lpstr>'Ajánlati összesítő'!Nyomtatási_terület</vt:lpstr>
      <vt:lpstr>Útmutató!Nyomtatási_terület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Keresztes Bence</dc:creator>
  <cp:lastModifiedBy>Gosztonyi Toni</cp:lastModifiedBy>
  <cp:lastPrinted>2016-04-06T15:00:28Z</cp:lastPrinted>
  <dcterms:created xsi:type="dcterms:W3CDTF">2016-03-28T16:51:21Z</dcterms:created>
  <dcterms:modified xsi:type="dcterms:W3CDTF">2016-04-07T10:40:37Z</dcterms:modified>
</cp:coreProperties>
</file>