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Költségvetés'!$A$1:$F$73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D8" i="13" l="1"/>
  <c r="C8" i="13"/>
  <c r="F33" i="13" l="1"/>
  <c r="F32" i="13"/>
  <c r="F31" i="13"/>
  <c r="D42" i="13"/>
  <c r="C42" i="13"/>
  <c r="E45" i="13"/>
  <c r="F45" i="13" s="1"/>
  <c r="E46" i="13"/>
  <c r="F46" i="13" s="1"/>
  <c r="E11" i="13"/>
  <c r="F11" i="13" s="1"/>
  <c r="E12" i="13"/>
  <c r="F12" i="13" s="1"/>
  <c r="E39" i="1"/>
  <c r="B39" i="13"/>
  <c r="B24" i="13"/>
  <c r="E44" i="13"/>
  <c r="E43" i="13"/>
  <c r="E42" i="13" s="1"/>
  <c r="E10" i="13"/>
  <c r="F39" i="1" l="1"/>
  <c r="E24" i="13"/>
  <c r="D16" i="1"/>
  <c r="E20" i="13"/>
  <c r="E48" i="1"/>
  <c r="A54" i="1"/>
  <c r="E53" i="1"/>
  <c r="A56" i="1"/>
  <c r="A50" i="1"/>
  <c r="B58" i="1"/>
  <c r="B44" i="13"/>
  <c r="B45" i="13" s="1"/>
  <c r="B46" i="13" s="1"/>
  <c r="B31" i="13"/>
  <c r="B32" i="13" s="1"/>
  <c r="B33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3" i="13"/>
  <c r="E52" i="13"/>
  <c r="E51" i="13"/>
  <c r="E50" i="13"/>
  <c r="E49" i="13"/>
  <c r="F44" i="13"/>
  <c r="F43" i="13"/>
  <c r="F42" i="13" s="1"/>
  <c r="D39" i="13"/>
  <c r="E40" i="13"/>
  <c r="F40" i="13" s="1"/>
  <c r="C39" i="13"/>
  <c r="F30" i="13"/>
  <c r="F29" i="13" s="1"/>
  <c r="E29" i="13"/>
  <c r="F28" i="13"/>
  <c r="F27" i="13"/>
  <c r="F26" i="13"/>
  <c r="F25" i="13"/>
  <c r="E18" i="13"/>
  <c r="E17" i="13"/>
  <c r="E7" i="13"/>
  <c r="F7" i="13" s="1"/>
  <c r="E6" i="13"/>
  <c r="F6" i="13" s="1"/>
  <c r="D5" i="13"/>
  <c r="C5" i="13"/>
  <c r="B11" i="13" l="1"/>
  <c r="B12" i="13" s="1"/>
  <c r="F24" i="13"/>
  <c r="E41" i="1" s="1"/>
  <c r="E23" i="13"/>
  <c r="F42" i="1"/>
  <c r="F41" i="1"/>
  <c r="E41" i="13"/>
  <c r="F41" i="13" s="1"/>
  <c r="F39" i="13" s="1"/>
  <c r="F5" i="13"/>
  <c r="E40" i="1" s="1"/>
  <c r="E5" i="13"/>
  <c r="F38" i="13" l="1"/>
  <c r="D42" i="1" s="1"/>
  <c r="E42" i="1"/>
  <c r="E44" i="1" s="1"/>
  <c r="F23" i="13"/>
  <c r="D41" i="1" s="1"/>
  <c r="E39" i="13"/>
  <c r="F56" i="13" s="1"/>
  <c r="D43" i="1" l="1"/>
  <c r="E43" i="1"/>
  <c r="E38" i="13"/>
  <c r="E45" i="1" l="1"/>
  <c r="E9" i="13"/>
  <c r="F9" i="13" s="1"/>
  <c r="F8" i="13" s="1"/>
  <c r="E8" i="13"/>
  <c r="E4" i="13" s="1"/>
  <c r="F40" i="1" l="1"/>
  <c r="F4" i="13"/>
  <c r="D40" i="1" s="1"/>
  <c r="F44" i="1" l="1"/>
  <c r="F45" i="1"/>
  <c r="D45" i="1"/>
  <c r="D44" i="1"/>
</calcChain>
</file>

<file path=xl/sharedStrings.xml><?xml version="1.0" encoding="utf-8"?>
<sst xmlns="http://schemas.openxmlformats.org/spreadsheetml/2006/main" count="325" uniqueCount="212">
  <si>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</si>
  <si>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</si>
  <si>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</si>
  <si>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</si>
  <si>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</si>
  <si>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</si>
  <si>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</si>
  <si>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</si>
  <si>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</si>
  <si>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</si>
  <si>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</si>
  <si>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</si>
  <si>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</si>
  <si>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</si>
  <si>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</si>
  <si>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</si>
  <si>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</si>
  <si>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</si>
  <si>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</si>
  <si>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</si>
  <si>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</si>
  <si>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</si>
  <si>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</si>
  <si>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</si>
  <si>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</si>
  <si>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</si>
  <si>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</si>
  <si>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</si>
  <si>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</si>
  <si>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</si>
  <si>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</si>
  <si>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</si>
  <si>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</si>
  <si>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</si>
  <si>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</si>
  <si>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</si>
  <si>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</si>
  <si>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</si>
  <si>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</si>
  <si>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</si>
  <si>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</si>
  <si>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</si>
  <si>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</si>
  <si>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</si>
  <si>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</si>
  <si>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</si>
  <si>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</si>
  <si>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</si>
  <si>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</si>
  <si>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</si>
  <si>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</si>
  <si>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</si>
  <si>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</si>
  <si>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</si>
  <si>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</si>
  <si>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</si>
  <si>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</si>
  <si>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</si>
  <si>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</si>
  <si>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</si>
  <si>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</si>
  <si>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</si>
  <si>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</si>
  <si>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</si>
  <si>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</si>
  <si>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</si>
  <si>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</si>
  <si>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</si>
  <si>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</si>
  <si>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</si>
  <si>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</si>
  <si>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</si>
  <si>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</si>
  <si>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</si>
  <si>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</si>
  <si>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</si>
  <si>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</si>
  <si>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</si>
  <si>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</si>
  <si>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</si>
  <si>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</si>
  <si>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</si>
  <si>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</si>
  <si>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</si>
  <si>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</si>
  <si>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</si>
  <si>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</si>
  <si>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</si>
  <si>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</si>
  <si>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</si>
  <si>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</si>
  <si>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</si>
  <si>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</si>
  <si>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 xml:space="preserve">
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</si>
  <si>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</si>
  <si>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</si>
  <si>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</si>
  <si>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</si>
  <si>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</si>
  <si>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</si>
  <si>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</si>
  <si>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</si>
  <si>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</si>
  <si>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</si>
  <si>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</si>
  <si>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</si>
  <si>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</si>
  <si>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</si>
  <si>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</si>
  <si>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</si>
  <si>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</si>
  <si>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</si>
  <si>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</si>
  <si>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</si>
  <si>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</si>
  <si>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</si>
  <si>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</si>
  <si>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</si>
  <si>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</si>
  <si>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</si>
  <si>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</si>
  <si>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</si>
  <si>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</si>
  <si>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</si>
  <si>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</si>
  <si>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</si>
  <si>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</si>
  <si>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</si>
  <si>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</si>
  <si>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</si>
  <si>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</si>
  <si>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</si>
  <si>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</si>
  <si>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</si>
  <si>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</si>
  <si>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</si>
  <si>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</si>
  <si>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</si>
  <si>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</si>
  <si>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</si>
  <si>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</si>
  <si>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</si>
  <si>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</si>
  <si>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</si>
  <si>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</si>
  <si>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</si>
  <si>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</si>
  <si>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</si>
  <si>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</si>
  <si>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</si>
  <si>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</si>
  <si>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</si>
  <si>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</si>
  <si>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</si>
  <si>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</si>
  <si>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</si>
  <si>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</si>
  <si>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</si>
  <si>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</si>
  <si>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</si>
  <si>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</si>
  <si>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</si>
  <si>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</si>
  <si>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</si>
  <si>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</si>
  <si>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</si>
  <si>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</si>
  <si>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</si>
  <si>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</si>
  <si>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</si>
  <si>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</si>
  <si>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</si>
  <si>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</si>
  <si>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</si>
  <si>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</si>
  <si>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</si>
  <si>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</si>
  <si>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</si>
  <si>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</si>
  <si>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</si>
  <si>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</si>
  <si>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</si>
  <si>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</si>
  <si>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</si>
  <si>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</si>
  <si>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</si>
  <si>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</si>
  <si>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</si>
  <si>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</si>
  <si>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</si>
  <si>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1,5 év</t>
  </si>
  <si>
    <t>Sipos Imre köznevelésért felelős helyettes államtitkár</t>
  </si>
  <si>
    <t xml:space="preserve">Az INYR kialakításával a pedagógiai szakszolgálatok részére egy olyan támogató, folyamatkövető eszköz áll majd rendelkezésére a gyermekek, tanulók diagnosztizálásának, egyéni fejlesztésének a szakszerűbb és országosan egységes szabályok szerinti megszervezése érdekében, amely kiterjed mind az ellátott személyére, mind a számára kijelölt ellátás jellemzőire (pl. időtartam, fejlesztés típusa, alkalmazott eszközök stb.). </t>
  </si>
  <si>
    <t xml:space="preserve">Az INYR a TÁMOP 3.4.2.B Sajátos nevelési igényű gyerekek integrációja (Szakszolgálatok fejlesztése) kiemelt projekt keretében kerül kifejlesztésre. </t>
  </si>
  <si>
    <t>2014. március 15.</t>
  </si>
  <si>
    <t>Az INYR a feltételek változatlanul maradása esetén a  TÁMOP 3.4.2/B jelű EU-s projekt keretei között 2014. december 31-ig kerülne finanszírozása. A TÁMOP projekt futamideje 2014. december 31. volt, de a kedvezményezett a  projekt  hosszabbítását és további forrásbevonást kért figyelemmel arra, hogy az érintettek felkésztése, valamint a szoftver további fejlesztése a bevezetést követő „éles” üzemmódot követően szükséges lesz. A futamidő meghosszabbításáról és a forrásbevonás mértékéről  júniusban születik meg a döntés. Amennyiben a projekt hosszabbítása engedélyezésre kerül, akkor 2015. augusztus 31-ig kerülne az INYR működtetés és fejlesztés a projekt keretei között finanszírozásra, és csak ezt követően kell forrásokat betervezni az Oktatási Hivatal költségvetésébe. Amennyiben a projekt az előzetes tervektől eltérően nem kerül meghosszabbításra, akkor 2015. januártól szükséges  az Oktatási Hivatal működési költségvetésébe a többletfeladat ellátásához a szükséges előirányzat növekményt betervezni. Ennek éves mértéke előreláthatóan mintegy 61 mFt/év lehet, amely az INYR rendszergazda, egy fő szakmai fejlesztő, egy fő programfejlesztő,  két fő helpdesk szolgáltatást ellátó személyzet, továbbá a rendszer szerverállomás,  szoftver és közüzemi díjainak  a fedezetét, valamint a jogszabályváltozások nyomon követését jelentené.</t>
  </si>
  <si>
    <t>1 fő szakmai fejlesztő alkalmazása</t>
  </si>
  <si>
    <t>1 fő programfejlesztő alkalmazása</t>
  </si>
  <si>
    <t>szoftver és közüzemi díjak</t>
  </si>
  <si>
    <t>1 fő INYR rendszergazda alkalmazása</t>
  </si>
  <si>
    <t>2 fő helpdesk szolgáltatást nyújtó személyzet</t>
  </si>
  <si>
    <t>szerverállomás díja</t>
  </si>
  <si>
    <t>6.</t>
  </si>
  <si>
    <t>33940/2014/KOIR</t>
  </si>
  <si>
    <t>2014. június 26.</t>
  </si>
  <si>
    <t>1 nap</t>
  </si>
  <si>
    <t>Integrált Nyomon Követő Rendszer (INYR) bevezetése</t>
  </si>
  <si>
    <t>egyes köznevelési tárgyú kormányrendeletek módosításáról (229/2012. (VIII. 28.) Korm. rendelet, 121/2013. (IV. 26.) Korm. rendelet)</t>
  </si>
  <si>
    <t>Brassói Sándor főosztályvezető</t>
  </si>
  <si>
    <t>Sipos Imre helyettes államtitkár</t>
  </si>
  <si>
    <t>Thaisz Miklós főosztályvezető</t>
  </si>
  <si>
    <t>miklos.thaisz@emmi.gov.hu, 795-1244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</si>
</sst>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8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122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13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135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 wrapText="1"/>
      <protection locked="0"/>
    </xf>
    <xf numFmtId="0" fontId="50" fillId="25" borderId="45" xfId="0" applyFont="1" applyFill="1" applyBorder="1" applyAlignment="1" applyProtection="1">
      <alignment horizontal="center" vertical="top" wrapText="1"/>
      <protection locked="0"/>
    </xf>
    <xf numFmtId="0" fontId="50" fillId="25" borderId="46" xfId="0" applyFont="1" applyFill="1" applyBorder="1" applyAlignment="1" applyProtection="1">
      <alignment horizontal="center" vertical="top" wrapText="1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66675</xdr:rowOff>
        </xdr:from>
        <xdr:to>
          <xdr:col>3</xdr:col>
          <xdr:colOff>495300</xdr:colOff>
          <xdr:row>2</xdr:row>
          <xdr:rowOff>219075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2</xdr:row>
          <xdr:rowOff>66675</xdr:rowOff>
        </xdr:from>
        <xdr:to>
          <xdr:col>3</xdr:col>
          <xdr:colOff>1247775</xdr:colOff>
          <xdr:row>2</xdr:row>
          <xdr:rowOff>219075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295275</xdr:rowOff>
        </xdr:from>
        <xdr:to>
          <xdr:col>3</xdr:col>
          <xdr:colOff>495300</xdr:colOff>
          <xdr:row>3</xdr:row>
          <xdr:rowOff>114300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2</xdr:row>
          <xdr:rowOff>295275</xdr:rowOff>
        </xdr:from>
        <xdr:to>
          <xdr:col>3</xdr:col>
          <xdr:colOff>1247775</xdr:colOff>
          <xdr:row>3</xdr:row>
          <xdr:rowOff>114300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</xdr:row>
          <xdr:rowOff>190500</xdr:rowOff>
        </xdr:from>
        <xdr:to>
          <xdr:col>3</xdr:col>
          <xdr:colOff>495300</xdr:colOff>
          <xdr:row>4</xdr:row>
          <xdr:rowOff>9525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3</xdr:row>
          <xdr:rowOff>190500</xdr:rowOff>
        </xdr:from>
        <xdr:to>
          <xdr:col>3</xdr:col>
          <xdr:colOff>1247775</xdr:colOff>
          <xdr:row>4</xdr:row>
          <xdr:rowOff>9525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85725</xdr:rowOff>
        </xdr:from>
        <xdr:to>
          <xdr:col>3</xdr:col>
          <xdr:colOff>495300</xdr:colOff>
          <xdr:row>4</xdr:row>
          <xdr:rowOff>238125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4</xdr:row>
          <xdr:rowOff>85725</xdr:rowOff>
        </xdr:from>
        <xdr:to>
          <xdr:col>3</xdr:col>
          <xdr:colOff>1247775</xdr:colOff>
          <xdr:row>4</xdr:row>
          <xdr:rowOff>238125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314325</xdr:rowOff>
        </xdr:from>
        <xdr:to>
          <xdr:col>3</xdr:col>
          <xdr:colOff>495300</xdr:colOff>
          <xdr:row>5</xdr:row>
          <xdr:rowOff>133350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4</xdr:row>
          <xdr:rowOff>314325</xdr:rowOff>
        </xdr:from>
        <xdr:to>
          <xdr:col>3</xdr:col>
          <xdr:colOff>1247775</xdr:colOff>
          <xdr:row>5</xdr:row>
          <xdr:rowOff>133350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</xdr:row>
          <xdr:rowOff>361950</xdr:rowOff>
        </xdr:from>
        <xdr:to>
          <xdr:col>0</xdr:col>
          <xdr:colOff>304800</xdr:colOff>
          <xdr:row>12</xdr:row>
          <xdr:rowOff>514350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12</xdr:row>
          <xdr:rowOff>581025</xdr:rowOff>
        </xdr:from>
        <xdr:to>
          <xdr:col>0</xdr:col>
          <xdr:colOff>295275</xdr:colOff>
          <xdr:row>12</xdr:row>
          <xdr:rowOff>733425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13</xdr:row>
          <xdr:rowOff>57150</xdr:rowOff>
        </xdr:from>
        <xdr:to>
          <xdr:col>0</xdr:col>
          <xdr:colOff>295275</xdr:colOff>
          <xdr:row>13</xdr:row>
          <xdr:rowOff>209550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</xdr:row>
          <xdr:rowOff>28575</xdr:rowOff>
        </xdr:from>
        <xdr:to>
          <xdr:col>0</xdr:col>
          <xdr:colOff>838200</xdr:colOff>
          <xdr:row>1</xdr:row>
          <xdr:rowOff>161925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4</xdr:row>
          <xdr:rowOff>209550</xdr:rowOff>
        </xdr:from>
        <xdr:to>
          <xdr:col>0</xdr:col>
          <xdr:colOff>838200</xdr:colOff>
          <xdr:row>4</xdr:row>
          <xdr:rowOff>371475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13</xdr:row>
          <xdr:rowOff>47625</xdr:rowOff>
        </xdr:from>
        <xdr:to>
          <xdr:col>0</xdr:col>
          <xdr:colOff>838200</xdr:colOff>
          <xdr:row>13</xdr:row>
          <xdr:rowOff>180975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15</xdr:row>
          <xdr:rowOff>104775</xdr:rowOff>
        </xdr:from>
        <xdr:to>
          <xdr:col>0</xdr:col>
          <xdr:colOff>838200</xdr:colOff>
          <xdr:row>15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6</xdr:row>
          <xdr:rowOff>228600</xdr:rowOff>
        </xdr:from>
        <xdr:to>
          <xdr:col>0</xdr:col>
          <xdr:colOff>838200</xdr:colOff>
          <xdr:row>7</xdr:row>
          <xdr:rowOff>95250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9</xdr:row>
          <xdr:rowOff>0</xdr:rowOff>
        </xdr:from>
        <xdr:to>
          <xdr:col>0</xdr:col>
          <xdr:colOff>838200</xdr:colOff>
          <xdr:row>9</xdr:row>
          <xdr:rowOff>161925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17</xdr:row>
          <xdr:rowOff>200025</xdr:rowOff>
        </xdr:from>
        <xdr:to>
          <xdr:col>0</xdr:col>
          <xdr:colOff>838200</xdr:colOff>
          <xdr:row>17</xdr:row>
          <xdr:rowOff>361950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12</xdr:row>
          <xdr:rowOff>95250</xdr:rowOff>
        </xdr:from>
        <xdr:to>
          <xdr:col>0</xdr:col>
          <xdr:colOff>838200</xdr:colOff>
          <xdr:row>12</xdr:row>
          <xdr:rowOff>257175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5</xdr:row>
          <xdr:rowOff>504825</xdr:rowOff>
        </xdr:from>
        <xdr:to>
          <xdr:col>0</xdr:col>
          <xdr:colOff>838200</xdr:colOff>
          <xdr:row>6</xdr:row>
          <xdr:rowOff>47625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2</xdr:row>
          <xdr:rowOff>219075</xdr:rowOff>
        </xdr:from>
        <xdr:to>
          <xdr:col>2</xdr:col>
          <xdr:colOff>1095375</xdr:colOff>
          <xdr:row>3</xdr:row>
          <xdr:rowOff>95250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447675</xdr:colOff>
          <xdr:row>3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2</xdr:row>
          <xdr:rowOff>219075</xdr:rowOff>
        </xdr:from>
        <xdr:to>
          <xdr:col>2</xdr:col>
          <xdr:colOff>171450</xdr:colOff>
          <xdr:row>3</xdr:row>
          <xdr:rowOff>95250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</xdr:row>
          <xdr:rowOff>219075</xdr:rowOff>
        </xdr:from>
        <xdr:to>
          <xdr:col>1</xdr:col>
          <xdr:colOff>609600</xdr:colOff>
          <xdr:row>3</xdr:row>
          <xdr:rowOff>95250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209550</xdr:rowOff>
        </xdr:from>
        <xdr:to>
          <xdr:col>0</xdr:col>
          <xdr:colOff>190500</xdr:colOff>
          <xdr:row>3</xdr:row>
          <xdr:rowOff>85725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2</xdr:row>
          <xdr:rowOff>219075</xdr:rowOff>
        </xdr:from>
        <xdr:to>
          <xdr:col>0</xdr:col>
          <xdr:colOff>1228725</xdr:colOff>
          <xdr:row>3</xdr:row>
          <xdr:rowOff>95250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3</xdr:row>
          <xdr:rowOff>209550</xdr:rowOff>
        </xdr:from>
        <xdr:to>
          <xdr:col>2</xdr:col>
          <xdr:colOff>1085850</xdr:colOff>
          <xdr:row>4</xdr:row>
          <xdr:rowOff>123825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190500</xdr:rowOff>
        </xdr:from>
        <xdr:to>
          <xdr:col>0</xdr:col>
          <xdr:colOff>190500</xdr:colOff>
          <xdr:row>4</xdr:row>
          <xdr:rowOff>104775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3</xdr:row>
          <xdr:rowOff>180975</xdr:rowOff>
        </xdr:from>
        <xdr:to>
          <xdr:col>0</xdr:col>
          <xdr:colOff>1228725</xdr:colOff>
          <xdr:row>4</xdr:row>
          <xdr:rowOff>95250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3</xdr:row>
          <xdr:rowOff>190500</xdr:rowOff>
        </xdr:from>
        <xdr:to>
          <xdr:col>1</xdr:col>
          <xdr:colOff>609600</xdr:colOff>
          <xdr:row>4</xdr:row>
          <xdr:rowOff>104775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3</xdr:row>
          <xdr:rowOff>190500</xdr:rowOff>
        </xdr:from>
        <xdr:to>
          <xdr:col>2</xdr:col>
          <xdr:colOff>171450</xdr:colOff>
          <xdr:row>4</xdr:row>
          <xdr:rowOff>104775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-emmi.central.internal.gov.hu/Users/sinkaz/AppData/Local/Temp/Temp1_hat&#225;svizsg&#225;lati_template_v1,1.zip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-emmi.central.internal.gov.hu/Users/FibingerA/AppData/Local/Microsoft/Windows/Temporary%20Internet%20Files/Content.Outlook/60XKGLA2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-emmi.central.internal.gov.hu/Users/SinkaZ/AppData/Local/Microsoft/Windows/Temporary%20Internet%20Files/Content.Outlook/72CZK1L4/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-emmi.central.internal.gov.hu/Users/KaposiJ/AppData/Local/Microsoft/Windows/Temporary%20Internet%20Files/Content.Outlook/BJFON3NX/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iklos.thaisz@emmi.gov.hu,%20795-1244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28" t="s">
        <v>92</v>
      </c>
      <c r="B1" s="229"/>
      <c r="C1" s="230"/>
      <c r="D1" s="230"/>
      <c r="E1" s="231"/>
      <c r="F1" s="232"/>
      <c r="G1" s="22"/>
    </row>
    <row r="2" spans="1:7" ht="21" customHeight="1" thickTop="1" x14ac:dyDescent="0.2">
      <c r="A2" s="57" t="s">
        <v>0</v>
      </c>
      <c r="B2" s="233" t="s">
        <v>203</v>
      </c>
      <c r="C2" s="233"/>
      <c r="D2" s="60" t="s">
        <v>1</v>
      </c>
      <c r="E2" s="233" t="s">
        <v>204</v>
      </c>
      <c r="F2" s="237"/>
      <c r="G2" s="18"/>
    </row>
    <row r="3" spans="1:7" s="13" customFormat="1" ht="38.25" customHeight="1" x14ac:dyDescent="0.2">
      <c r="A3" s="58" t="s">
        <v>2</v>
      </c>
      <c r="B3" s="197" t="s">
        <v>205</v>
      </c>
      <c r="C3" s="234"/>
      <c r="D3" s="61" t="s">
        <v>3</v>
      </c>
      <c r="E3" s="239" t="s">
        <v>74</v>
      </c>
      <c r="F3" s="197"/>
      <c r="G3" s="19"/>
    </row>
    <row r="4" spans="1:7" ht="48" customHeight="1" thickBot="1" x14ac:dyDescent="0.25">
      <c r="A4" s="59" t="s">
        <v>4</v>
      </c>
      <c r="B4" s="241" t="s">
        <v>74</v>
      </c>
      <c r="C4" s="242"/>
      <c r="D4" s="62" t="s">
        <v>5</v>
      </c>
      <c r="E4" s="243" t="s">
        <v>190</v>
      </c>
      <c r="F4" s="244"/>
      <c r="G4" s="18"/>
    </row>
    <row r="5" spans="1:7" ht="9" customHeight="1" thickTop="1" thickBot="1" x14ac:dyDescent="0.25">
      <c r="A5" s="225"/>
      <c r="B5" s="225"/>
      <c r="C5" s="225"/>
      <c r="D5" s="225"/>
      <c r="E5" s="225"/>
      <c r="F5" s="225"/>
    </row>
    <row r="6" spans="1:7" ht="90.75" customHeight="1" thickTop="1" thickBot="1" x14ac:dyDescent="0.25">
      <c r="A6" s="63" t="s">
        <v>6</v>
      </c>
      <c r="B6" s="235" t="s">
        <v>207</v>
      </c>
      <c r="C6" s="236"/>
      <c r="D6" s="66" t="s">
        <v>7</v>
      </c>
      <c r="E6" s="235" t="s">
        <v>191</v>
      </c>
      <c r="F6" s="240"/>
      <c r="G6" s="18"/>
    </row>
    <row r="7" spans="1:7" ht="30" customHeight="1" thickTop="1" x14ac:dyDescent="0.2">
      <c r="A7" s="64" t="s">
        <v>8</v>
      </c>
      <c r="B7" s="245" t="s">
        <v>206</v>
      </c>
      <c r="C7" s="246"/>
      <c r="D7" s="246"/>
      <c r="E7" s="246"/>
      <c r="F7" s="247"/>
    </row>
    <row r="8" spans="1:7" ht="81.75" customHeight="1" x14ac:dyDescent="0.2">
      <c r="A8" s="58" t="s">
        <v>9</v>
      </c>
      <c r="B8" s="237" t="s">
        <v>192</v>
      </c>
      <c r="C8" s="238"/>
      <c r="D8" s="238"/>
      <c r="E8" s="238"/>
      <c r="F8" s="238"/>
      <c r="G8" s="18"/>
    </row>
    <row r="9" spans="1:7" ht="37.5" customHeight="1" x14ac:dyDescent="0.2">
      <c r="A9" s="58" t="s">
        <v>10</v>
      </c>
      <c r="B9" s="197" t="s">
        <v>194</v>
      </c>
      <c r="C9" s="234"/>
      <c r="D9" s="61" t="s">
        <v>12</v>
      </c>
      <c r="E9" s="197" t="s">
        <v>74</v>
      </c>
      <c r="F9" s="198"/>
      <c r="G9" s="18"/>
    </row>
    <row r="10" spans="1:7" ht="34.5" customHeight="1" thickBot="1" x14ac:dyDescent="0.25">
      <c r="A10" s="65" t="s">
        <v>11</v>
      </c>
      <c r="B10" s="226" t="s">
        <v>193</v>
      </c>
      <c r="C10" s="226"/>
      <c r="D10" s="226"/>
      <c r="E10" s="226"/>
      <c r="F10" s="227"/>
      <c r="G10" s="18"/>
    </row>
    <row r="11" spans="1:7" ht="12" customHeight="1" thickTop="1" thickBot="1" x14ac:dyDescent="0.25">
      <c r="A11" s="225"/>
      <c r="B11" s="225"/>
      <c r="C11" s="225"/>
      <c r="D11" s="225"/>
      <c r="E11" s="225"/>
      <c r="F11" s="225"/>
    </row>
    <row r="12" spans="1:7" ht="20.25" customHeight="1" thickTop="1" x14ac:dyDescent="0.2">
      <c r="A12" s="222" t="s">
        <v>125</v>
      </c>
      <c r="B12" s="223"/>
      <c r="C12" s="223"/>
      <c r="D12" s="223"/>
      <c r="E12" s="223"/>
      <c r="F12" s="224"/>
      <c r="G12" s="18"/>
    </row>
    <row r="13" spans="1:7" ht="246" customHeight="1" thickBot="1" x14ac:dyDescent="0.25">
      <c r="A13" s="67" t="s">
        <v>123</v>
      </c>
      <c r="B13" s="68" t="s">
        <v>58</v>
      </c>
      <c r="C13" s="288" t="s">
        <v>195</v>
      </c>
      <c r="D13" s="289"/>
      <c r="E13" s="289"/>
      <c r="F13" s="290"/>
      <c r="G13" s="24"/>
    </row>
    <row r="14" spans="1:7" s="14" customFormat="1" ht="12" customHeight="1" thickTop="1" thickBot="1" x14ac:dyDescent="0.25">
      <c r="A14" s="285"/>
      <c r="B14" s="285"/>
      <c r="C14" s="285"/>
      <c r="D14" s="285"/>
      <c r="E14" s="285"/>
      <c r="F14" s="285"/>
    </row>
    <row r="15" spans="1:7" ht="24.75" customHeight="1" thickTop="1" thickBot="1" x14ac:dyDescent="0.25">
      <c r="A15" s="248" t="s">
        <v>139</v>
      </c>
      <c r="B15" s="249"/>
      <c r="C15" s="249"/>
      <c r="D15" s="249"/>
      <c r="E15" s="249"/>
      <c r="F15" s="250"/>
    </row>
    <row r="16" spans="1:7" ht="33" customHeight="1" x14ac:dyDescent="0.2">
      <c r="A16" s="273" t="s">
        <v>132</v>
      </c>
      <c r="B16" s="274"/>
      <c r="C16" s="275"/>
      <c r="D16" s="276" t="str">
        <f>'Társadalmi,gazdasági hatás'!D27</f>
        <v>Nem változik érdemben</v>
      </c>
      <c r="E16" s="276"/>
      <c r="F16" s="277"/>
    </row>
    <row r="17" spans="1:7" ht="77.25" customHeight="1" thickBot="1" x14ac:dyDescent="0.25">
      <c r="A17" s="278" t="str">
        <f>'Társadalmi,gazdasági hatás'!A28</f>
        <v>Kérjük mutassa  be a versenyképességet befolyásoló tényezőket!</v>
      </c>
      <c r="B17" s="279"/>
      <c r="C17" s="279"/>
      <c r="D17" s="280"/>
      <c r="E17" s="280"/>
      <c r="F17" s="281"/>
      <c r="G17" s="22"/>
    </row>
    <row r="18" spans="1:7" ht="25.5" customHeight="1" x14ac:dyDescent="0.2">
      <c r="A18" s="282" t="s">
        <v>133</v>
      </c>
      <c r="B18" s="283"/>
      <c r="C18" s="284"/>
      <c r="D18" s="68" t="s">
        <v>29</v>
      </c>
      <c r="E18" s="69" t="s">
        <v>80</v>
      </c>
      <c r="F18" s="181"/>
      <c r="G18" s="22"/>
    </row>
    <row r="19" spans="1:7" ht="34.5" customHeight="1" x14ac:dyDescent="0.2">
      <c r="A19" s="258" t="s">
        <v>135</v>
      </c>
      <c r="B19" s="259"/>
      <c r="C19" s="260"/>
      <c r="D19" s="261" t="s">
        <v>29</v>
      </c>
      <c r="E19" s="261"/>
      <c r="F19" s="262"/>
      <c r="G19" s="22"/>
    </row>
    <row r="20" spans="1:7" ht="19.5" customHeight="1" x14ac:dyDescent="0.2">
      <c r="A20" s="297" t="s">
        <v>45</v>
      </c>
      <c r="B20" s="298"/>
      <c r="C20" s="298"/>
      <c r="D20" s="299"/>
      <c r="E20" s="299"/>
      <c r="F20" s="300"/>
      <c r="G20" s="22"/>
    </row>
    <row r="21" spans="1:7" ht="18.75" customHeight="1" x14ac:dyDescent="0.25">
      <c r="A21" s="70"/>
      <c r="B21" s="212" t="s">
        <v>17</v>
      </c>
      <c r="C21" s="212"/>
      <c r="D21" s="303">
        <f>' Admin terhek, igazgatási hat'!C3</f>
        <v>0</v>
      </c>
      <c r="E21" s="304"/>
      <c r="F21" s="71" t="s">
        <v>18</v>
      </c>
    </row>
    <row r="22" spans="1:7" ht="18.75" customHeight="1" thickBot="1" x14ac:dyDescent="0.3">
      <c r="A22" s="72"/>
      <c r="B22" s="213" t="s">
        <v>19</v>
      </c>
      <c r="C22" s="213"/>
      <c r="D22" s="301">
        <f>' Admin terhek, igazgatási hat'!C7</f>
        <v>0</v>
      </c>
      <c r="E22" s="302"/>
      <c r="F22" s="73" t="s">
        <v>18</v>
      </c>
      <c r="G22" s="22"/>
    </row>
    <row r="23" spans="1:7" ht="20.25" customHeight="1" x14ac:dyDescent="0.2">
      <c r="A23" s="217" t="s">
        <v>20</v>
      </c>
      <c r="B23" s="218"/>
      <c r="C23" s="218"/>
      <c r="D23" s="219" t="s">
        <v>21</v>
      </c>
      <c r="E23" s="218"/>
      <c r="F23" s="220"/>
      <c r="G23" s="22"/>
    </row>
    <row r="24" spans="1:7" ht="18.75" customHeight="1" x14ac:dyDescent="0.25">
      <c r="A24" s="70"/>
      <c r="B24" s="212" t="s">
        <v>17</v>
      </c>
      <c r="C24" s="214"/>
      <c r="D24" s="74"/>
      <c r="E24" s="212" t="s">
        <v>17</v>
      </c>
      <c r="F24" s="221"/>
    </row>
    <row r="25" spans="1:7" ht="18.75" customHeight="1" thickBot="1" x14ac:dyDescent="0.3">
      <c r="A25" s="75"/>
      <c r="B25" s="215" t="s">
        <v>19</v>
      </c>
      <c r="C25" s="216"/>
      <c r="D25" s="76"/>
      <c r="E25" s="215" t="s">
        <v>19</v>
      </c>
      <c r="F25" s="305"/>
      <c r="G25" s="22"/>
    </row>
    <row r="26" spans="1:7" ht="12" customHeight="1" thickTop="1" thickBot="1" x14ac:dyDescent="0.25">
      <c r="A26" s="263"/>
      <c r="B26" s="264"/>
      <c r="C26" s="264"/>
      <c r="D26" s="264"/>
      <c r="E26" s="264"/>
      <c r="F26" s="264"/>
      <c r="G26" s="22"/>
    </row>
    <row r="27" spans="1:7" ht="24.95" customHeight="1" thickTop="1" thickBot="1" x14ac:dyDescent="0.25">
      <c r="A27" s="251" t="s">
        <v>140</v>
      </c>
      <c r="B27" s="252"/>
      <c r="C27" s="252"/>
      <c r="D27" s="252"/>
      <c r="E27" s="252"/>
      <c r="F27" s="253"/>
      <c r="G27" s="18"/>
    </row>
    <row r="28" spans="1:7" ht="24.95" customHeight="1" thickBot="1" x14ac:dyDescent="0.25">
      <c r="A28" s="202" t="s">
        <v>126</v>
      </c>
      <c r="B28" s="203"/>
      <c r="C28" s="203"/>
      <c r="D28" s="203"/>
      <c r="E28" s="203"/>
      <c r="F28" s="203"/>
      <c r="G28" s="25"/>
    </row>
    <row r="29" spans="1:7" ht="15" customHeight="1" x14ac:dyDescent="0.25">
      <c r="A29" s="77"/>
      <c r="B29" s="204" t="s">
        <v>22</v>
      </c>
      <c r="C29" s="204"/>
      <c r="D29" s="78" t="s">
        <v>23</v>
      </c>
      <c r="E29" s="204" t="s">
        <v>24</v>
      </c>
      <c r="F29" s="205"/>
      <c r="G29" s="18"/>
    </row>
    <row r="30" spans="1:7" ht="15.75" customHeight="1" x14ac:dyDescent="0.25">
      <c r="A30" s="79" t="s">
        <v>25</v>
      </c>
      <c r="B30" s="206" t="str">
        <f>'Társadalmi,gazdasági hatás'!B4</f>
        <v>-</v>
      </c>
      <c r="C30" s="206"/>
      <c r="D30" s="80">
        <f>'Társadalmi,gazdasági hatás'!D4</f>
        <v>0</v>
      </c>
      <c r="E30" s="207"/>
      <c r="F30" s="208"/>
      <c r="G30" s="18"/>
    </row>
    <row r="31" spans="1:7" ht="15.75" customHeight="1" x14ac:dyDescent="0.25">
      <c r="A31" s="79" t="s">
        <v>26</v>
      </c>
      <c r="B31" s="206" t="str">
        <f>'Társadalmi,gazdasági hatás'!B5</f>
        <v>-</v>
      </c>
      <c r="C31" s="206"/>
      <c r="D31" s="80">
        <f>'Társadalmi,gazdasági hatás'!D5</f>
        <v>0</v>
      </c>
      <c r="E31" s="207"/>
      <c r="F31" s="208"/>
      <c r="G31" s="18"/>
    </row>
    <row r="32" spans="1:7" ht="15.75" customHeight="1" thickBot="1" x14ac:dyDescent="0.3">
      <c r="A32" s="171" t="s">
        <v>38</v>
      </c>
      <c r="B32" s="306" t="str">
        <f>'Társadalmi,gazdasági hatás'!B6</f>
        <v>-</v>
      </c>
      <c r="C32" s="306"/>
      <c r="D32" s="172">
        <f>'Társadalmi,gazdasági hatás'!D6</f>
        <v>0</v>
      </c>
      <c r="E32" s="307"/>
      <c r="F32" s="308"/>
      <c r="G32" s="18"/>
    </row>
    <row r="33" spans="1:7" ht="24.95" customHeight="1" thickBot="1" x14ac:dyDescent="0.25">
      <c r="A33" s="309" t="s">
        <v>138</v>
      </c>
      <c r="B33" s="203"/>
      <c r="C33" s="203"/>
      <c r="D33" s="203"/>
      <c r="E33" s="203"/>
      <c r="F33" s="310"/>
      <c r="G33" s="22"/>
    </row>
    <row r="34" spans="1:7" ht="75" customHeight="1" thickBot="1" x14ac:dyDescent="0.25">
      <c r="A34" s="209" t="str">
        <f>'Társadalmi,gazdasági hatás'!B12</f>
        <v>Kérjük mutassa be az érintett csoport/ok társadalmi helyzetére gyakorolt hatásokat! (max. 8 mondat)</v>
      </c>
      <c r="B34" s="210"/>
      <c r="C34" s="210"/>
      <c r="D34" s="210"/>
      <c r="E34" s="210"/>
      <c r="F34" s="211"/>
      <c r="G34" s="18"/>
    </row>
    <row r="35" spans="1:7" ht="12" customHeight="1" thickTop="1" x14ac:dyDescent="0.2">
      <c r="A35" s="257"/>
      <c r="B35" s="257"/>
      <c r="C35" s="257"/>
      <c r="D35" s="257"/>
      <c r="E35" s="257"/>
      <c r="F35" s="257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1" t="s">
        <v>141</v>
      </c>
      <c r="B37" s="312"/>
      <c r="C37" s="312"/>
      <c r="D37" s="312"/>
      <c r="E37" s="312"/>
      <c r="F37" s="313"/>
      <c r="G37" s="23"/>
    </row>
    <row r="38" spans="1:7" ht="24.95" customHeight="1" x14ac:dyDescent="0.2">
      <c r="A38" s="291" t="s">
        <v>188</v>
      </c>
      <c r="B38" s="292"/>
      <c r="C38" s="292"/>
      <c r="D38" s="292"/>
      <c r="E38" s="292"/>
      <c r="F38" s="293"/>
      <c r="G38" s="18"/>
    </row>
    <row r="39" spans="1:7" ht="15.75" x14ac:dyDescent="0.2">
      <c r="A39" s="294"/>
      <c r="B39" s="295"/>
      <c r="C39" s="296"/>
      <c r="D39" s="81" t="s">
        <v>95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69" t="s">
        <v>94</v>
      </c>
      <c r="B40" s="270"/>
      <c r="C40" s="270"/>
      <c r="D40" s="84">
        <f>' Költségvetés'!F4</f>
        <v>224057831.72534573</v>
      </c>
      <c r="E40" s="85">
        <f>' Költségvetés'!F5</f>
        <v>0</v>
      </c>
      <c r="F40" s="86">
        <f>' Költségvetés'!F8</f>
        <v>224057831.72534573</v>
      </c>
      <c r="G40" s="18"/>
    </row>
    <row r="41" spans="1:7" ht="32.1" customHeight="1" x14ac:dyDescent="0.2">
      <c r="A41" s="269" t="s">
        <v>104</v>
      </c>
      <c r="B41" s="270"/>
      <c r="C41" s="270"/>
      <c r="D41" s="84">
        <f>' Költségvetés'!F23</f>
        <v>0</v>
      </c>
      <c r="E41" s="85">
        <f>' Költségvetés'!F24</f>
        <v>0</v>
      </c>
      <c r="F41" s="86">
        <f>' Költségvetés'!F29</f>
        <v>0</v>
      </c>
      <c r="G41" s="18"/>
    </row>
    <row r="42" spans="1:7" ht="32.1" customHeight="1" x14ac:dyDescent="0.2">
      <c r="A42" s="269" t="s">
        <v>109</v>
      </c>
      <c r="B42" s="270"/>
      <c r="C42" s="270"/>
      <c r="D42" s="87">
        <f>' Költségvetés'!F38</f>
        <v>0</v>
      </c>
      <c r="E42" s="88">
        <f>' Költségvetés'!F39</f>
        <v>0</v>
      </c>
      <c r="F42" s="86">
        <f>' Költségvetés'!F42</f>
        <v>0</v>
      </c>
      <c r="G42" s="18"/>
    </row>
    <row r="43" spans="1:7" ht="32.1" customHeight="1" thickBot="1" x14ac:dyDescent="0.25">
      <c r="A43" s="317" t="s">
        <v>111</v>
      </c>
      <c r="B43" s="318"/>
      <c r="C43" s="318"/>
      <c r="D43" s="87">
        <f>' Költségvetés'!$F$56</f>
        <v>0</v>
      </c>
      <c r="E43" s="88">
        <f>' Költségvetés'!F56</f>
        <v>0</v>
      </c>
      <c r="F43" s="191" t="s">
        <v>74</v>
      </c>
      <c r="G43" s="18"/>
    </row>
    <row r="44" spans="1:7" ht="32.1" customHeight="1" thickBot="1" x14ac:dyDescent="0.25">
      <c r="A44" s="271" t="s">
        <v>116</v>
      </c>
      <c r="B44" s="272"/>
      <c r="C44" s="272"/>
      <c r="D44" s="89">
        <f>-D40+D42</f>
        <v>-224057831.72534573</v>
      </c>
      <c r="E44" s="89">
        <f>-E40+E42</f>
        <v>0</v>
      </c>
      <c r="F44" s="90">
        <f>-F40+F42</f>
        <v>-224057831.72534573</v>
      </c>
      <c r="G44" s="18"/>
    </row>
    <row r="45" spans="1:7" ht="32.1" customHeight="1" thickBot="1" x14ac:dyDescent="0.25">
      <c r="A45" s="315" t="s">
        <v>117</v>
      </c>
      <c r="B45" s="316"/>
      <c r="C45" s="316"/>
      <c r="D45" s="91">
        <f>-D40+D41+D42-D43</f>
        <v>-224057831.72534573</v>
      </c>
      <c r="E45" s="91">
        <f>-E40+E41+E42-E43</f>
        <v>0</v>
      </c>
      <c r="F45" s="92">
        <f>-F40+F41+F42</f>
        <v>-224057831.72534573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4" t="s">
        <v>142</v>
      </c>
      <c r="B47" s="255"/>
      <c r="C47" s="255"/>
      <c r="D47" s="255"/>
      <c r="E47" s="255"/>
      <c r="F47" s="256"/>
      <c r="G47" s="18"/>
    </row>
    <row r="48" spans="1:7" ht="15.75" x14ac:dyDescent="0.2">
      <c r="A48" s="326" t="s">
        <v>127</v>
      </c>
      <c r="B48" s="283"/>
      <c r="C48" s="283"/>
      <c r="D48" s="327"/>
      <c r="E48" s="328" t="str">
        <f>' További hatások'!D9</f>
        <v>nem</v>
      </c>
      <c r="F48" s="329"/>
      <c r="G48" s="18"/>
    </row>
    <row r="49" spans="1:7" ht="16.5" thickBot="1" x14ac:dyDescent="0.25">
      <c r="A49" s="266" t="s">
        <v>136</v>
      </c>
      <c r="B49" s="267"/>
      <c r="C49" s="267"/>
      <c r="D49" s="267"/>
      <c r="E49" s="267"/>
      <c r="F49" s="268"/>
      <c r="G49" s="18"/>
    </row>
    <row r="50" spans="1:7" ht="75" customHeight="1" thickBot="1" x14ac:dyDescent="0.25">
      <c r="A50" s="209" t="str">
        <f>' További hatások'!A10:F10</f>
        <v>Kérjük mutassa be az intézkedés környezeti és természeti hatásait!</v>
      </c>
      <c r="B50" s="210"/>
      <c r="C50" s="210"/>
      <c r="D50" s="210"/>
      <c r="E50" s="210"/>
      <c r="F50" s="211"/>
    </row>
    <row r="51" spans="1:7" ht="12" customHeight="1" thickTop="1" thickBot="1" x14ac:dyDescent="0.25">
      <c r="A51" s="265"/>
      <c r="B51" s="265"/>
      <c r="C51" s="265"/>
      <c r="D51" s="265"/>
      <c r="E51" s="265"/>
      <c r="F51" s="265"/>
      <c r="G51" s="22"/>
    </row>
    <row r="52" spans="1:7" ht="24.95" customHeight="1" thickTop="1" thickBot="1" x14ac:dyDescent="0.25">
      <c r="A52" s="286" t="s">
        <v>143</v>
      </c>
      <c r="B52" s="287"/>
      <c r="C52" s="287"/>
      <c r="D52" s="287"/>
      <c r="E52" s="287"/>
      <c r="F52" s="287"/>
      <c r="G52" s="18"/>
    </row>
    <row r="53" spans="1:7" ht="16.5" thickBot="1" x14ac:dyDescent="0.25">
      <c r="A53" s="321" t="s">
        <v>173</v>
      </c>
      <c r="B53" s="322"/>
      <c r="C53" s="322"/>
      <c r="D53" s="323"/>
      <c r="E53" s="324" t="str">
        <f>' További hatások'!D3</f>
        <v>nem</v>
      </c>
      <c r="F53" s="325"/>
      <c r="G53" s="22"/>
    </row>
    <row r="54" spans="1:7" ht="71.25" customHeight="1" thickBot="1" x14ac:dyDescent="0.25">
      <c r="A54" s="209" t="str">
        <f>' További hatások'!A7</f>
        <v xml:space="preserve">Kérjük röviden, lényegre törően mutassa be az adott intézkedés egészséghatásait! </v>
      </c>
      <c r="B54" s="210"/>
      <c r="C54" s="210"/>
      <c r="D54" s="210"/>
      <c r="E54" s="210"/>
      <c r="F54" s="211"/>
      <c r="G54" s="18"/>
    </row>
    <row r="55" spans="1:7" ht="17.25" thickTop="1" thickBot="1" x14ac:dyDescent="0.25">
      <c r="A55" s="314" t="s">
        <v>144</v>
      </c>
      <c r="B55" s="314"/>
      <c r="C55" s="314"/>
      <c r="D55" s="314"/>
      <c r="E55" s="319" t="str">
        <f>' További hatások'!D11</f>
        <v>nem</v>
      </c>
      <c r="F55" s="320"/>
      <c r="G55" s="18"/>
    </row>
    <row r="56" spans="1:7" ht="75" customHeight="1" thickBot="1" x14ac:dyDescent="0.25">
      <c r="A56" s="209" t="str">
        <f>' További hatások'!A12</f>
        <v>Kérjük mutassa be az intézkedés további hatásainak egyes elemeit!</v>
      </c>
      <c r="B56" s="210"/>
      <c r="C56" s="210"/>
      <c r="D56" s="210"/>
      <c r="E56" s="210"/>
      <c r="F56" s="211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199" t="str">
        <f>' További hatások'!B24</f>
        <v>Sipos Imre helyettes államtitkár</v>
      </c>
      <c r="C58" s="199"/>
      <c r="D58" s="199"/>
      <c r="E58" s="200" t="s">
        <v>65</v>
      </c>
      <c r="F58" s="201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A28" sqref="A28:F28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6" t="s">
        <v>33</v>
      </c>
      <c r="B1" s="337"/>
      <c r="C1" s="337"/>
      <c r="D1" s="337"/>
      <c r="E1" s="337"/>
      <c r="F1" s="338"/>
    </row>
    <row r="2" spans="1:9" ht="26.1" customHeight="1" x14ac:dyDescent="0.2">
      <c r="A2" s="343" t="s">
        <v>146</v>
      </c>
      <c r="B2" s="344"/>
      <c r="C2" s="344"/>
      <c r="D2" s="344"/>
      <c r="E2" s="344"/>
      <c r="F2" s="345"/>
      <c r="G2" s="26"/>
    </row>
    <row r="3" spans="1:9" ht="26.1" customHeight="1" x14ac:dyDescent="0.2">
      <c r="A3" s="97"/>
      <c r="B3" s="342" t="s">
        <v>22</v>
      </c>
      <c r="C3" s="342"/>
      <c r="D3" s="98" t="s">
        <v>23</v>
      </c>
      <c r="E3" s="98" t="s">
        <v>89</v>
      </c>
      <c r="F3" s="99" t="s">
        <v>90</v>
      </c>
    </row>
    <row r="4" spans="1:9" ht="26.1" customHeight="1" x14ac:dyDescent="0.2">
      <c r="A4" s="100" t="s">
        <v>25</v>
      </c>
      <c r="B4" s="330" t="s">
        <v>74</v>
      </c>
      <c r="C4" s="330"/>
      <c r="D4" s="101"/>
      <c r="E4" s="182"/>
      <c r="F4" s="183"/>
    </row>
    <row r="5" spans="1:9" ht="26.1" customHeight="1" x14ac:dyDescent="0.2">
      <c r="A5" s="100" t="s">
        <v>26</v>
      </c>
      <c r="B5" s="330" t="s">
        <v>74</v>
      </c>
      <c r="C5" s="330"/>
      <c r="D5" s="101"/>
      <c r="E5" s="182"/>
      <c r="F5" s="183"/>
    </row>
    <row r="6" spans="1:9" ht="26.1" customHeight="1" x14ac:dyDescent="0.2">
      <c r="A6" s="100" t="s">
        <v>38</v>
      </c>
      <c r="B6" s="330" t="s">
        <v>74</v>
      </c>
      <c r="C6" s="330"/>
      <c r="D6" s="101"/>
      <c r="E6" s="182"/>
      <c r="F6" s="183"/>
    </row>
    <row r="7" spans="1:9" ht="26.1" customHeight="1" x14ac:dyDescent="0.2">
      <c r="A7" s="100" t="s">
        <v>71</v>
      </c>
      <c r="B7" s="330" t="s">
        <v>74</v>
      </c>
      <c r="C7" s="330"/>
      <c r="D7" s="101"/>
      <c r="E7" s="182"/>
      <c r="F7" s="183"/>
    </row>
    <row r="8" spans="1:9" ht="26.1" customHeight="1" x14ac:dyDescent="0.2">
      <c r="A8" s="100" t="s">
        <v>72</v>
      </c>
      <c r="B8" s="330" t="s">
        <v>74</v>
      </c>
      <c r="C8" s="330"/>
      <c r="D8" s="101"/>
      <c r="E8" s="182"/>
      <c r="F8" s="183"/>
    </row>
    <row r="9" spans="1:9" ht="38.25" customHeight="1" x14ac:dyDescent="0.2">
      <c r="A9" s="341" t="s">
        <v>128</v>
      </c>
      <c r="B9" s="342"/>
      <c r="C9" s="342"/>
      <c r="D9" s="102" t="s">
        <v>29</v>
      </c>
      <c r="E9" s="339"/>
      <c r="F9" s="340"/>
    </row>
    <row r="10" spans="1:9" ht="65.25" customHeight="1" x14ac:dyDescent="0.2">
      <c r="A10" s="103" t="s">
        <v>52</v>
      </c>
      <c r="B10" s="332" t="s">
        <v>53</v>
      </c>
      <c r="C10" s="332"/>
      <c r="D10" s="332"/>
      <c r="E10" s="332"/>
      <c r="F10" s="333"/>
    </row>
    <row r="11" spans="1:9" ht="33.75" customHeight="1" x14ac:dyDescent="0.2">
      <c r="A11" s="341" t="s">
        <v>129</v>
      </c>
      <c r="B11" s="342"/>
      <c r="C11" s="342"/>
      <c r="D11" s="102" t="s">
        <v>29</v>
      </c>
      <c r="E11" s="339"/>
      <c r="F11" s="340"/>
      <c r="I11" s="36"/>
    </row>
    <row r="12" spans="1:9" ht="65.25" customHeight="1" x14ac:dyDescent="0.2">
      <c r="A12" s="103" t="s">
        <v>52</v>
      </c>
      <c r="B12" s="332" t="s">
        <v>151</v>
      </c>
      <c r="C12" s="332"/>
      <c r="D12" s="332"/>
      <c r="E12" s="332"/>
      <c r="F12" s="333"/>
    </row>
    <row r="13" spans="1:9" ht="60" customHeight="1" x14ac:dyDescent="0.2">
      <c r="A13" s="341" t="s">
        <v>54</v>
      </c>
      <c r="B13" s="342"/>
      <c r="C13" s="102" t="s">
        <v>29</v>
      </c>
      <c r="D13" s="104">
        <v>0</v>
      </c>
      <c r="E13" s="339"/>
      <c r="F13" s="340"/>
    </row>
    <row r="14" spans="1:9" ht="60" customHeight="1" x14ac:dyDescent="0.2">
      <c r="A14" s="350" t="s">
        <v>55</v>
      </c>
      <c r="B14" s="332"/>
      <c r="C14" s="332"/>
      <c r="D14" s="332"/>
      <c r="E14" s="332"/>
      <c r="F14" s="333"/>
    </row>
    <row r="15" spans="1:9" ht="60" customHeight="1" thickBot="1" x14ac:dyDescent="0.25">
      <c r="A15" s="346" t="s">
        <v>56</v>
      </c>
      <c r="B15" s="351"/>
      <c r="C15" s="351"/>
      <c r="D15" s="351"/>
      <c r="E15" s="351"/>
      <c r="F15" s="352"/>
    </row>
    <row r="16" spans="1:9" ht="15.75" customHeight="1" thickBot="1" x14ac:dyDescent="0.25">
      <c r="A16" s="334"/>
      <c r="B16" s="334"/>
      <c r="C16" s="334"/>
      <c r="D16" s="334"/>
      <c r="E16" s="334"/>
      <c r="F16" s="334"/>
    </row>
    <row r="17" spans="1:7" ht="26.1" customHeight="1" x14ac:dyDescent="0.2">
      <c r="A17" s="361" t="s">
        <v>147</v>
      </c>
      <c r="B17" s="362"/>
      <c r="C17" s="362"/>
      <c r="D17" s="362"/>
      <c r="E17" s="362"/>
      <c r="F17" s="363"/>
      <c r="G17" s="26"/>
    </row>
    <row r="18" spans="1:7" ht="26.1" customHeight="1" x14ac:dyDescent="0.2">
      <c r="A18" s="35"/>
      <c r="B18" s="105" t="s">
        <v>79</v>
      </c>
      <c r="C18" s="106" t="s">
        <v>80</v>
      </c>
      <c r="D18" s="180"/>
      <c r="E18" s="105" t="s">
        <v>81</v>
      </c>
      <c r="F18" s="185"/>
    </row>
    <row r="19" spans="1:7" ht="26.1" customHeight="1" x14ac:dyDescent="0.2">
      <c r="A19" s="35"/>
      <c r="B19" s="105" t="s">
        <v>82</v>
      </c>
      <c r="C19" s="106" t="s">
        <v>80</v>
      </c>
      <c r="D19" s="180"/>
      <c r="E19" s="105" t="s">
        <v>81</v>
      </c>
      <c r="F19" s="185"/>
    </row>
    <row r="20" spans="1:7" ht="26.1" customHeight="1" x14ac:dyDescent="0.2">
      <c r="A20" s="35"/>
      <c r="B20" s="105" t="s">
        <v>83</v>
      </c>
      <c r="C20" s="364"/>
      <c r="D20" s="364"/>
      <c r="E20" s="364"/>
      <c r="F20" s="365"/>
    </row>
    <row r="21" spans="1:7" ht="35.25" customHeight="1" x14ac:dyDescent="0.2">
      <c r="A21" s="353" t="s">
        <v>84</v>
      </c>
      <c r="B21" s="354"/>
      <c r="C21" s="354"/>
      <c r="D21" s="101"/>
      <c r="E21" s="366"/>
      <c r="F21" s="367"/>
    </row>
    <row r="22" spans="1:7" ht="32.25" customHeight="1" x14ac:dyDescent="0.2">
      <c r="A22" s="353" t="s">
        <v>86</v>
      </c>
      <c r="B22" s="354"/>
      <c r="C22" s="354"/>
      <c r="D22" s="101" t="s">
        <v>51</v>
      </c>
      <c r="E22" s="239"/>
      <c r="F22" s="368"/>
    </row>
    <row r="23" spans="1:7" ht="34.5" customHeight="1" x14ac:dyDescent="0.25">
      <c r="A23" s="353" t="s">
        <v>87</v>
      </c>
      <c r="B23" s="354"/>
      <c r="C23" s="354"/>
      <c r="D23" s="355"/>
      <c r="E23" s="355"/>
      <c r="F23" s="356"/>
    </row>
    <row r="24" spans="1:7" ht="34.5" customHeight="1" thickBot="1" x14ac:dyDescent="0.3">
      <c r="A24" s="357" t="s">
        <v>88</v>
      </c>
      <c r="B24" s="358"/>
      <c r="C24" s="358"/>
      <c r="D24" s="359"/>
      <c r="E24" s="359"/>
      <c r="F24" s="360"/>
    </row>
    <row r="25" spans="1:7" ht="18.75" customHeight="1" thickBot="1" x14ac:dyDescent="0.25">
      <c r="A25" s="335"/>
      <c r="B25" s="335"/>
      <c r="C25" s="335"/>
      <c r="D25" s="335"/>
      <c r="E25" s="335"/>
      <c r="F25" s="335"/>
    </row>
    <row r="26" spans="1:7" ht="26.1" customHeight="1" x14ac:dyDescent="0.2">
      <c r="A26" s="361" t="s">
        <v>148</v>
      </c>
      <c r="B26" s="362"/>
      <c r="C26" s="362"/>
      <c r="D26" s="362"/>
      <c r="E26" s="362"/>
      <c r="F26" s="363"/>
      <c r="G26" s="26"/>
    </row>
    <row r="27" spans="1:7" ht="36" customHeight="1" x14ac:dyDescent="0.2">
      <c r="A27" s="369" t="s">
        <v>118</v>
      </c>
      <c r="B27" s="370"/>
      <c r="C27" s="371"/>
      <c r="D27" s="330" t="s">
        <v>119</v>
      </c>
      <c r="E27" s="330"/>
      <c r="F27" s="331"/>
    </row>
    <row r="28" spans="1:7" ht="77.25" customHeight="1" thickBot="1" x14ac:dyDescent="0.25">
      <c r="A28" s="346" t="s">
        <v>130</v>
      </c>
      <c r="B28" s="347"/>
      <c r="C28" s="347"/>
      <c r="D28" s="347"/>
      <c r="E28" s="347"/>
      <c r="F28" s="348"/>
    </row>
    <row r="29" spans="1:7" ht="26.1" customHeight="1" x14ac:dyDescent="0.2">
      <c r="A29" s="349"/>
      <c r="B29" s="349"/>
      <c r="C29" s="349"/>
      <c r="D29" s="349"/>
      <c r="E29" s="349"/>
      <c r="F29" s="349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3</xdr:col>
                    <xdr:colOff>285750</xdr:colOff>
                    <xdr:row>2</xdr:row>
                    <xdr:rowOff>66675</xdr:rowOff>
                  </from>
                  <to>
                    <xdr:col>3</xdr:col>
                    <xdr:colOff>495300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3</xdr:col>
                    <xdr:colOff>1038225</xdr:colOff>
                    <xdr:row>2</xdr:row>
                    <xdr:rowOff>66675</xdr:rowOff>
                  </from>
                  <to>
                    <xdr:col>3</xdr:col>
                    <xdr:colOff>1247775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3</xdr:col>
                    <xdr:colOff>285750</xdr:colOff>
                    <xdr:row>2</xdr:row>
                    <xdr:rowOff>295275</xdr:rowOff>
                  </from>
                  <to>
                    <xdr:col>3</xdr:col>
                    <xdr:colOff>495300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3</xdr:col>
                    <xdr:colOff>1038225</xdr:colOff>
                    <xdr:row>2</xdr:row>
                    <xdr:rowOff>295275</xdr:rowOff>
                  </from>
                  <to>
                    <xdr:col>3</xdr:col>
                    <xdr:colOff>1247775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3</xdr:col>
                    <xdr:colOff>285750</xdr:colOff>
                    <xdr:row>3</xdr:row>
                    <xdr:rowOff>190500</xdr:rowOff>
                  </from>
                  <to>
                    <xdr:col>3</xdr:col>
                    <xdr:colOff>495300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3</xdr:col>
                    <xdr:colOff>1038225</xdr:colOff>
                    <xdr:row>3</xdr:row>
                    <xdr:rowOff>190500</xdr:rowOff>
                  </from>
                  <to>
                    <xdr:col>3</xdr:col>
                    <xdr:colOff>1247775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3</xdr:col>
                    <xdr:colOff>285750</xdr:colOff>
                    <xdr:row>4</xdr:row>
                    <xdr:rowOff>85725</xdr:rowOff>
                  </from>
                  <to>
                    <xdr:col>3</xdr:col>
                    <xdr:colOff>495300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3</xdr:col>
                    <xdr:colOff>1038225</xdr:colOff>
                    <xdr:row>4</xdr:row>
                    <xdr:rowOff>85725</xdr:rowOff>
                  </from>
                  <to>
                    <xdr:col>3</xdr:col>
                    <xdr:colOff>1247775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3</xdr:col>
                    <xdr:colOff>285750</xdr:colOff>
                    <xdr:row>4</xdr:row>
                    <xdr:rowOff>314325</xdr:rowOff>
                  </from>
                  <to>
                    <xdr:col>3</xdr:col>
                    <xdr:colOff>495300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3</xdr:col>
                    <xdr:colOff>1038225</xdr:colOff>
                    <xdr:row>4</xdr:row>
                    <xdr:rowOff>314325</xdr:rowOff>
                  </from>
                  <to>
                    <xdr:col>3</xdr:col>
                    <xdr:colOff>1247775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95250</xdr:colOff>
                    <xdr:row>12</xdr:row>
                    <xdr:rowOff>361950</xdr:rowOff>
                  </from>
                  <to>
                    <xdr:col>0</xdr:col>
                    <xdr:colOff>304800</xdr:colOff>
                    <xdr:row>12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85725</xdr:colOff>
                    <xdr:row>12</xdr:row>
                    <xdr:rowOff>581025</xdr:rowOff>
                  </from>
                  <to>
                    <xdr:col>0</xdr:col>
                    <xdr:colOff>295275</xdr:colOff>
                    <xdr:row>12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85725</xdr:colOff>
                    <xdr:row>13</xdr:row>
                    <xdr:rowOff>57150</xdr:rowOff>
                  </from>
                  <to>
                    <xdr:col>0</xdr:col>
                    <xdr:colOff>295275</xdr:colOff>
                    <xdr:row>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topLeftCell="A64" zoomScaleNormal="100" zoomScaleSheetLayoutView="85" workbookViewId="0">
      <selection activeCell="B43" sqref="B4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6" t="s">
        <v>171</v>
      </c>
      <c r="B1" s="337"/>
      <c r="C1" s="337"/>
      <c r="D1" s="337"/>
      <c r="E1" s="337"/>
      <c r="F1" s="338"/>
    </row>
    <row r="2" spans="1:13" ht="25.5" customHeight="1" x14ac:dyDescent="0.2">
      <c r="A2" s="382" t="s">
        <v>94</v>
      </c>
      <c r="B2" s="383"/>
      <c r="C2" s="383"/>
      <c r="D2" s="383"/>
      <c r="E2" s="383"/>
      <c r="F2" s="384"/>
      <c r="G2" s="1"/>
      <c r="H2" s="1"/>
      <c r="I2" s="1"/>
    </row>
    <row r="3" spans="1:13" s="2" customFormat="1" ht="18.75" thickBot="1" x14ac:dyDescent="0.25">
      <c r="A3" s="390"/>
      <c r="B3" s="391"/>
      <c r="C3" s="107" t="s">
        <v>34</v>
      </c>
      <c r="D3" s="107" t="s">
        <v>35</v>
      </c>
      <c r="E3" s="108" t="s">
        <v>77</v>
      </c>
      <c r="F3" s="109" t="s">
        <v>78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5" t="s">
        <v>95</v>
      </c>
      <c r="B4" s="386"/>
      <c r="C4" s="110"/>
      <c r="D4" s="110"/>
      <c r="E4" s="111">
        <f>+E5+E8</f>
        <v>244000000</v>
      </c>
      <c r="F4" s="112">
        <f>+F5+F8</f>
        <v>224057831.72534573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96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97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8"/>
      <c r="B7" s="117" t="s">
        <v>98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79"/>
      <c r="B8" s="178" t="s">
        <v>189</v>
      </c>
      <c r="C8" s="177">
        <f>+C9+C10+C11+C12</f>
        <v>244000000</v>
      </c>
      <c r="D8" s="177">
        <f>D9+D10+D11+D12</f>
        <v>244000000</v>
      </c>
      <c r="E8" s="177">
        <f>SUM(E9:E12)</f>
        <v>244000000</v>
      </c>
      <c r="F8" s="175">
        <f>SUM(F9:F12)</f>
        <v>224057831.72534573</v>
      </c>
      <c r="G8" s="1"/>
      <c r="H8" s="1"/>
      <c r="I8" s="1"/>
    </row>
    <row r="9" spans="1:13" ht="18" x14ac:dyDescent="0.2">
      <c r="A9" s="380"/>
      <c r="B9" s="119">
        <v>2015</v>
      </c>
      <c r="C9" s="104">
        <v>61000000</v>
      </c>
      <c r="D9" s="104">
        <v>61000000</v>
      </c>
      <c r="E9" s="128">
        <f>+(C9+D9)/2</f>
        <v>61000000</v>
      </c>
      <c r="F9" s="120">
        <f>E9/1.035</f>
        <v>58937198.067632854</v>
      </c>
      <c r="G9" s="1"/>
      <c r="H9" s="1"/>
      <c r="I9" s="1"/>
    </row>
    <row r="10" spans="1:13" ht="18" x14ac:dyDescent="0.2">
      <c r="A10" s="121"/>
      <c r="B10" s="119">
        <v>2016</v>
      </c>
      <c r="C10" s="104">
        <v>61000000</v>
      </c>
      <c r="D10" s="104">
        <v>61000000</v>
      </c>
      <c r="E10" s="128">
        <f>+(C10+D10)/2</f>
        <v>61000000</v>
      </c>
      <c r="F10" s="122">
        <f>E10/1.035^2</f>
        <v>56944152.72235059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92">
        <v>61000000</v>
      </c>
      <c r="D11" s="192">
        <v>61000000</v>
      </c>
      <c r="E11" s="128">
        <f>+(C11+D11)/2</f>
        <v>61000000</v>
      </c>
      <c r="F11" s="122">
        <f>E11/1.035^3</f>
        <v>55018505.045749366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92">
        <v>61000000</v>
      </c>
      <c r="D12" s="192">
        <v>61000000</v>
      </c>
      <c r="E12" s="128">
        <f>+(C12+D12)/2</f>
        <v>61000000</v>
      </c>
      <c r="F12" s="122">
        <f>E12/1.035^4</f>
        <v>53157975.889612913</v>
      </c>
      <c r="G12" s="1"/>
      <c r="H12" s="1"/>
      <c r="I12" s="1"/>
    </row>
    <row r="13" spans="1:13" ht="21" customHeight="1" thickBot="1" x14ac:dyDescent="0.25">
      <c r="A13" s="392" t="s">
        <v>99</v>
      </c>
      <c r="B13" s="393"/>
      <c r="C13" s="393"/>
      <c r="D13" s="393"/>
      <c r="E13" s="393"/>
      <c r="F13" s="394"/>
    </row>
    <row r="14" spans="1:13" ht="15.75" x14ac:dyDescent="0.25">
      <c r="A14" s="123"/>
      <c r="B14" s="124" t="s">
        <v>100</v>
      </c>
      <c r="C14" s="124" t="s">
        <v>37</v>
      </c>
      <c r="D14" s="124" t="s">
        <v>36</v>
      </c>
      <c r="E14" s="125" t="s">
        <v>101</v>
      </c>
      <c r="F14" s="126" t="s">
        <v>102</v>
      </c>
    </row>
    <row r="15" spans="1:13" s="10" customFormat="1" ht="47.25" x14ac:dyDescent="0.2">
      <c r="A15" s="186" t="s">
        <v>25</v>
      </c>
      <c r="B15" s="184" t="s">
        <v>199</v>
      </c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31.5" x14ac:dyDescent="0.2">
      <c r="A16" s="186" t="s">
        <v>26</v>
      </c>
      <c r="B16" s="184" t="s">
        <v>196</v>
      </c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31.5" x14ac:dyDescent="0.2">
      <c r="A17" s="186" t="s">
        <v>38</v>
      </c>
      <c r="B17" s="184" t="s">
        <v>197</v>
      </c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47.25" x14ac:dyDescent="0.2">
      <c r="A18" s="190" t="s">
        <v>71</v>
      </c>
      <c r="B18" s="184" t="s">
        <v>200</v>
      </c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96" customFormat="1" ht="15.75" x14ac:dyDescent="0.2">
      <c r="A19" s="190" t="s">
        <v>72</v>
      </c>
      <c r="B19" s="184" t="s">
        <v>201</v>
      </c>
      <c r="C19" s="187"/>
      <c r="D19" s="188"/>
      <c r="E19" s="128"/>
      <c r="F19" s="189"/>
      <c r="G19" s="9"/>
      <c r="H19" s="9"/>
      <c r="I19" s="9"/>
      <c r="J19" s="9"/>
      <c r="K19" s="9"/>
      <c r="L19" s="9"/>
      <c r="M19" s="9"/>
    </row>
    <row r="20" spans="1:13" s="10" customFormat="1" ht="31.5" x14ac:dyDescent="0.2">
      <c r="A20" s="190" t="s">
        <v>202</v>
      </c>
      <c r="B20" s="184" t="s">
        <v>198</v>
      </c>
      <c r="C20" s="187"/>
      <c r="D20" s="188"/>
      <c r="E20" s="128">
        <f>+C20*D20</f>
        <v>0</v>
      </c>
      <c r="F20" s="189"/>
      <c r="G20" s="9"/>
      <c r="H20" s="9"/>
      <c r="I20" s="9"/>
      <c r="J20" s="9"/>
      <c r="K20" s="9"/>
      <c r="L20" s="9"/>
      <c r="M20" s="9"/>
    </row>
    <row r="21" spans="1:13" ht="82.5" customHeight="1" thickBot="1" x14ac:dyDescent="0.25">
      <c r="A21" s="395" t="s">
        <v>103</v>
      </c>
      <c r="B21" s="396"/>
      <c r="C21" s="387"/>
      <c r="D21" s="388"/>
      <c r="E21" s="388"/>
      <c r="F21" s="389"/>
    </row>
    <row r="22" spans="1:13" ht="25.5" customHeight="1" thickBot="1" x14ac:dyDescent="0.25">
      <c r="A22" s="372" t="s">
        <v>104</v>
      </c>
      <c r="B22" s="373"/>
      <c r="C22" s="373"/>
      <c r="D22" s="373"/>
      <c r="E22" s="373"/>
      <c r="F22" s="374"/>
    </row>
    <row r="23" spans="1:13" s="2" customFormat="1" ht="18" customHeight="1" thickBot="1" x14ac:dyDescent="0.25">
      <c r="A23" s="375" t="s">
        <v>95</v>
      </c>
      <c r="B23" s="376"/>
      <c r="C23" s="129"/>
      <c r="D23" s="129"/>
      <c r="E23" s="111">
        <f>+E24+E29</f>
        <v>0</v>
      </c>
      <c r="F23" s="112">
        <f>+F24+F29</f>
        <v>0</v>
      </c>
      <c r="G23" s="7"/>
      <c r="H23" s="7"/>
      <c r="I23" s="7"/>
      <c r="J23" s="8"/>
      <c r="K23" s="8"/>
      <c r="L23" s="8"/>
      <c r="M23" s="8"/>
    </row>
    <row r="24" spans="1:13" s="2" customFormat="1" ht="18.75" customHeight="1" x14ac:dyDescent="0.2">
      <c r="A24" s="130"/>
      <c r="B24" s="131" t="str">
        <f>B5</f>
        <v>Az aktuális évben</v>
      </c>
      <c r="C24" s="132"/>
      <c r="D24" s="133"/>
      <c r="E24" s="134">
        <f>SUM(E25:E28)</f>
        <v>0</v>
      </c>
      <c r="F24" s="116">
        <f>SUM(F25:F28)</f>
        <v>0</v>
      </c>
      <c r="G24" s="7"/>
      <c r="H24" s="7"/>
      <c r="I24" s="7"/>
      <c r="J24" s="8"/>
      <c r="K24" s="8"/>
      <c r="L24" s="8"/>
      <c r="M24" s="8"/>
    </row>
    <row r="25" spans="1:13" s="2" customFormat="1" ht="37.5" customHeight="1" x14ac:dyDescent="0.2">
      <c r="A25" s="135"/>
      <c r="B25" s="136" t="s">
        <v>105</v>
      </c>
      <c r="C25" s="377"/>
      <c r="D25" s="377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50.25" customHeight="1" x14ac:dyDescent="0.2">
      <c r="A26" s="135"/>
      <c r="B26" s="136" t="s">
        <v>106</v>
      </c>
      <c r="C26" s="381"/>
      <c r="D26" s="377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37.5" customHeight="1" x14ac:dyDescent="0.2">
      <c r="A27" s="135"/>
      <c r="B27" s="136" t="s">
        <v>107</v>
      </c>
      <c r="C27" s="381"/>
      <c r="D27" s="377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s="2" customFormat="1" ht="49.5" customHeight="1" x14ac:dyDescent="0.2">
      <c r="A28" s="135"/>
      <c r="B28" s="136" t="s">
        <v>108</v>
      </c>
      <c r="C28" s="381"/>
      <c r="D28" s="377"/>
      <c r="E28" s="104">
        <v>0</v>
      </c>
      <c r="F28" s="137">
        <f>+E28</f>
        <v>0</v>
      </c>
      <c r="G28" s="7"/>
      <c r="H28" s="7"/>
      <c r="I28" s="7"/>
      <c r="J28" s="8"/>
      <c r="K28" s="8"/>
      <c r="L28" s="8"/>
      <c r="M28" s="8"/>
    </row>
    <row r="29" spans="1:13" ht="18" customHeight="1" x14ac:dyDescent="0.2">
      <c r="A29" s="121"/>
      <c r="B29" s="402" t="s">
        <v>189</v>
      </c>
      <c r="C29" s="403"/>
      <c r="D29" s="110"/>
      <c r="E29" s="177">
        <f>SUM(E30:E33)</f>
        <v>0</v>
      </c>
      <c r="F29" s="176">
        <f>SUM(F30:F33)</f>
        <v>0</v>
      </c>
      <c r="G29" s="1"/>
      <c r="H29" s="1"/>
      <c r="I29" s="1"/>
    </row>
    <row r="30" spans="1:13" ht="18" x14ac:dyDescent="0.2">
      <c r="A30" s="121"/>
      <c r="B30" s="119">
        <v>2015</v>
      </c>
      <c r="C30" s="381"/>
      <c r="D30" s="377"/>
      <c r="E30" s="104">
        <v>0</v>
      </c>
      <c r="F30" s="138">
        <f>E30/1.035</f>
        <v>0</v>
      </c>
      <c r="G30" s="1"/>
      <c r="H30" s="1"/>
      <c r="I30" s="1"/>
    </row>
    <row r="31" spans="1:13" ht="18" x14ac:dyDescent="0.2">
      <c r="A31" s="121"/>
      <c r="B31" s="119">
        <f>+B30+1</f>
        <v>2016</v>
      </c>
      <c r="C31" s="193"/>
      <c r="D31" s="194"/>
      <c r="E31" s="192">
        <v>0</v>
      </c>
      <c r="F31" s="139">
        <f>E31/1.035^2</f>
        <v>0</v>
      </c>
      <c r="G31" s="1"/>
      <c r="H31" s="1"/>
      <c r="I31" s="1"/>
    </row>
    <row r="32" spans="1:13" ht="18" x14ac:dyDescent="0.2">
      <c r="A32" s="121"/>
      <c r="B32" s="119">
        <f t="shared" ref="B32:B33" si="0">+B31+1</f>
        <v>2017</v>
      </c>
      <c r="C32" s="193"/>
      <c r="D32" s="194"/>
      <c r="E32" s="192">
        <v>0</v>
      </c>
      <c r="F32" s="139">
        <f>E32/1.035^3</f>
        <v>0</v>
      </c>
      <c r="G32" s="1"/>
      <c r="H32" s="1"/>
      <c r="I32" s="1"/>
    </row>
    <row r="33" spans="1:14" ht="18" x14ac:dyDescent="0.2">
      <c r="A33" s="121"/>
      <c r="B33" s="119">
        <f t="shared" si="0"/>
        <v>2018</v>
      </c>
      <c r="C33" s="381"/>
      <c r="D33" s="377"/>
      <c r="E33" s="104">
        <v>0</v>
      </c>
      <c r="F33" s="139">
        <f>E33/1.035^4</f>
        <v>0</v>
      </c>
      <c r="G33" s="1"/>
      <c r="H33" s="1"/>
      <c r="I33" s="1"/>
    </row>
    <row r="34" spans="1:14" s="2" customFormat="1" ht="39.75" customHeight="1" thickBot="1" x14ac:dyDescent="0.25">
      <c r="A34" s="412" t="s">
        <v>103</v>
      </c>
      <c r="B34" s="413"/>
      <c r="C34" s="404"/>
      <c r="D34" s="405"/>
      <c r="E34" s="405"/>
      <c r="F34" s="406"/>
      <c r="G34" s="4"/>
      <c r="H34" s="4"/>
      <c r="I34" s="4"/>
      <c r="J34" s="11"/>
      <c r="K34" s="8"/>
      <c r="L34" s="8"/>
      <c r="M34" s="8"/>
    </row>
    <row r="35" spans="1:14" s="2" customFormat="1" ht="9" customHeight="1" thickBot="1" x14ac:dyDescent="0.25">
      <c r="A35" s="37"/>
      <c r="B35" s="38"/>
      <c r="C35" s="39"/>
      <c r="D35" s="39"/>
      <c r="E35" s="39"/>
      <c r="F35" s="40"/>
      <c r="G35" s="4"/>
      <c r="H35" s="4"/>
      <c r="I35" s="4"/>
      <c r="J35" s="11"/>
      <c r="K35" s="8"/>
      <c r="L35" s="8"/>
      <c r="M35" s="8"/>
    </row>
    <row r="36" spans="1:14" s="2" customFormat="1" ht="33" customHeight="1" thickBot="1" x14ac:dyDescent="0.25">
      <c r="A36" s="414" t="s">
        <v>109</v>
      </c>
      <c r="B36" s="415"/>
      <c r="C36" s="415"/>
      <c r="D36" s="415"/>
      <c r="E36" s="415"/>
      <c r="F36" s="416"/>
      <c r="G36" s="4"/>
      <c r="H36" s="4"/>
      <c r="I36" s="4"/>
      <c r="J36" s="11"/>
      <c r="K36" s="8"/>
      <c r="L36" s="8"/>
      <c r="M36" s="8"/>
    </row>
    <row r="37" spans="1:14" s="2" customFormat="1" ht="18.75" thickBot="1" x14ac:dyDescent="0.25">
      <c r="A37" s="419"/>
      <c r="B37" s="420"/>
      <c r="C37" s="140" t="s">
        <v>34</v>
      </c>
      <c r="D37" s="140" t="s">
        <v>35</v>
      </c>
      <c r="E37" s="141" t="s">
        <v>77</v>
      </c>
      <c r="F37" s="142" t="s">
        <v>78</v>
      </c>
      <c r="G37" s="7"/>
      <c r="H37" s="7"/>
      <c r="I37" s="7"/>
      <c r="J37" s="8"/>
      <c r="K37" s="8"/>
      <c r="L37" s="8"/>
      <c r="M37" s="8"/>
    </row>
    <row r="38" spans="1:14" s="2" customFormat="1" ht="18.75" thickBot="1" x14ac:dyDescent="0.25">
      <c r="A38" s="417" t="s">
        <v>95</v>
      </c>
      <c r="B38" s="418"/>
      <c r="C38" s="110"/>
      <c r="D38" s="110"/>
      <c r="E38" s="111">
        <f>+E39+E42</f>
        <v>0</v>
      </c>
      <c r="F38" s="112">
        <f>+F39+F42</f>
        <v>0</v>
      </c>
      <c r="G38" s="7"/>
      <c r="H38" s="7"/>
      <c r="I38" s="7"/>
      <c r="J38" s="8"/>
      <c r="K38" s="8"/>
      <c r="L38" s="8"/>
      <c r="M38" s="8"/>
    </row>
    <row r="39" spans="1:14" s="2" customFormat="1" ht="18" customHeight="1" x14ac:dyDescent="0.2">
      <c r="A39" s="433"/>
      <c r="B39" s="114" t="str">
        <f>B5</f>
        <v>Az aktuális évben</v>
      </c>
      <c r="C39" s="84">
        <f>+C40+C41</f>
        <v>0</v>
      </c>
      <c r="D39" s="84">
        <f>+D40+D41</f>
        <v>0</v>
      </c>
      <c r="E39" s="115">
        <f>+E40+E41</f>
        <v>0</v>
      </c>
      <c r="F39" s="116">
        <f>+F40+F41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4"/>
      <c r="B40" s="117" t="s">
        <v>97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s="2" customFormat="1" ht="18" x14ac:dyDescent="0.2">
      <c r="A41" s="434"/>
      <c r="B41" s="117" t="s">
        <v>98</v>
      </c>
      <c r="C41" s="104">
        <v>0</v>
      </c>
      <c r="D41" s="104">
        <v>0</v>
      </c>
      <c r="E41" s="85">
        <f>+(C41+D41)/2</f>
        <v>0</v>
      </c>
      <c r="F41" s="118">
        <f>+E41</f>
        <v>0</v>
      </c>
      <c r="G41" s="7"/>
      <c r="H41" s="7"/>
      <c r="I41" s="7"/>
      <c r="J41" s="8"/>
      <c r="K41" s="8"/>
      <c r="L41" s="8"/>
      <c r="M41" s="8"/>
    </row>
    <row r="42" spans="1:14" ht="18" x14ac:dyDescent="0.2">
      <c r="A42" s="434"/>
      <c r="B42" s="178" t="s">
        <v>189</v>
      </c>
      <c r="C42" s="177">
        <f>+C43+C44+C45+C46</f>
        <v>0</v>
      </c>
      <c r="D42" s="177">
        <f>+D43+D44+D45+D46</f>
        <v>0</v>
      </c>
      <c r="E42" s="177">
        <f>SUM(E43:E46)</f>
        <v>0</v>
      </c>
      <c r="F42" s="175">
        <f>SUM(F43:F46)</f>
        <v>0</v>
      </c>
      <c r="G42" s="1"/>
      <c r="H42" s="1"/>
      <c r="I42" s="1"/>
    </row>
    <row r="43" spans="1:14" ht="18" x14ac:dyDescent="0.2">
      <c r="A43" s="434"/>
      <c r="B43" s="119">
        <v>2015</v>
      </c>
      <c r="C43" s="104">
        <v>0</v>
      </c>
      <c r="D43" s="104">
        <v>0</v>
      </c>
      <c r="E43" s="128">
        <f>+(C43+D43)/2</f>
        <v>0</v>
      </c>
      <c r="F43" s="120">
        <f>E43/1.035</f>
        <v>0</v>
      </c>
      <c r="G43" s="1"/>
      <c r="H43" s="1"/>
      <c r="I43" s="1"/>
    </row>
    <row r="44" spans="1:14" ht="18" x14ac:dyDescent="0.2">
      <c r="A44" s="435"/>
      <c r="B44" s="174">
        <f>+B43+1</f>
        <v>2016</v>
      </c>
      <c r="C44" s="104">
        <v>0</v>
      </c>
      <c r="D44" s="104">
        <v>0</v>
      </c>
      <c r="E44" s="128">
        <f>+(C44+D44)/2</f>
        <v>0</v>
      </c>
      <c r="F44" s="120">
        <f>E44/1.035^2</f>
        <v>0</v>
      </c>
      <c r="G44" s="1"/>
      <c r="H44" s="1"/>
      <c r="I44" s="1"/>
    </row>
    <row r="45" spans="1:14" ht="18" x14ac:dyDescent="0.2">
      <c r="A45" s="195"/>
      <c r="B45" s="174">
        <f t="shared" ref="B45:B46" si="1">+B44+1</f>
        <v>2017</v>
      </c>
      <c r="C45" s="192">
        <v>0</v>
      </c>
      <c r="D45" s="192">
        <v>0</v>
      </c>
      <c r="E45" s="128">
        <f>+(C45+D45)/2</f>
        <v>0</v>
      </c>
      <c r="F45" s="120">
        <f>E45/1.035^3</f>
        <v>0</v>
      </c>
      <c r="G45" s="1"/>
      <c r="H45" s="1"/>
      <c r="I45" s="1"/>
    </row>
    <row r="46" spans="1:14" ht="18" x14ac:dyDescent="0.2">
      <c r="A46" s="195"/>
      <c r="B46" s="174">
        <f t="shared" si="1"/>
        <v>2018</v>
      </c>
      <c r="C46" s="192">
        <v>0</v>
      </c>
      <c r="D46" s="192">
        <v>0</v>
      </c>
      <c r="E46" s="128">
        <f>+(C46+D46)/2</f>
        <v>0</v>
      </c>
      <c r="F46" s="120">
        <f>E46/1.035^4</f>
        <v>0</v>
      </c>
      <c r="G46" s="1"/>
      <c r="H46" s="1"/>
      <c r="I46" s="1"/>
    </row>
    <row r="47" spans="1:14" ht="21" customHeight="1" thickBot="1" x14ac:dyDescent="0.25">
      <c r="A47" s="421" t="s">
        <v>110</v>
      </c>
      <c r="B47" s="422"/>
      <c r="C47" s="422"/>
      <c r="D47" s="422"/>
      <c r="E47" s="422"/>
      <c r="F47" s="423"/>
    </row>
    <row r="48" spans="1:14" s="6" customFormat="1" ht="15.75" x14ac:dyDescent="0.25">
      <c r="A48" s="143"/>
      <c r="B48" s="144" t="s">
        <v>100</v>
      </c>
      <c r="C48" s="144" t="s">
        <v>37</v>
      </c>
      <c r="D48" s="144" t="s">
        <v>36</v>
      </c>
      <c r="E48" s="145" t="s">
        <v>101</v>
      </c>
      <c r="F48" s="146" t="s">
        <v>102</v>
      </c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26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38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5.75" x14ac:dyDescent="0.2">
      <c r="A52" s="147" t="s">
        <v>71</v>
      </c>
      <c r="B52" s="148"/>
      <c r="C52" s="127"/>
      <c r="D52" s="104"/>
      <c r="E52" s="85">
        <f>+C52*D52</f>
        <v>0</v>
      </c>
      <c r="F52" s="149"/>
      <c r="N52"/>
    </row>
    <row r="53" spans="1:14" s="6" customFormat="1" ht="16.5" thickBot="1" x14ac:dyDescent="0.25">
      <c r="A53" s="150" t="s">
        <v>27</v>
      </c>
      <c r="B53" s="151"/>
      <c r="C53" s="152"/>
      <c r="D53" s="153"/>
      <c r="E53" s="154">
        <f>+C53*D53</f>
        <v>0</v>
      </c>
      <c r="F53" s="155"/>
      <c r="N53"/>
    </row>
    <row r="54" spans="1:14" s="6" customFormat="1" ht="24" customHeight="1" thickBot="1" x14ac:dyDescent="0.25">
      <c r="A54" s="424" t="s">
        <v>111</v>
      </c>
      <c r="B54" s="425"/>
      <c r="C54" s="425"/>
      <c r="D54" s="425"/>
      <c r="E54" s="425"/>
      <c r="F54" s="426"/>
      <c r="N54"/>
    </row>
    <row r="55" spans="1:14" s="6" customFormat="1" ht="18.75" customHeight="1" x14ac:dyDescent="0.2">
      <c r="A55" s="427" t="s">
        <v>115</v>
      </c>
      <c r="B55" s="428"/>
      <c r="C55" s="428"/>
      <c r="D55" s="429"/>
      <c r="E55" s="430" t="s">
        <v>29</v>
      </c>
      <c r="F55" s="431"/>
      <c r="N55"/>
    </row>
    <row r="56" spans="1:14" s="6" customFormat="1" ht="18" customHeight="1" thickBot="1" x14ac:dyDescent="0.25">
      <c r="A56" s="156"/>
      <c r="B56" s="432" t="s">
        <v>112</v>
      </c>
      <c r="C56" s="432"/>
      <c r="D56" s="432"/>
      <c r="E56" s="153">
        <v>0</v>
      </c>
      <c r="F56" s="157">
        <f>+E56</f>
        <v>0</v>
      </c>
      <c r="N56"/>
    </row>
    <row r="57" spans="1:14" s="6" customFormat="1" ht="9.75" customHeight="1" thickBot="1" x14ac:dyDescent="0.25">
      <c r="A57" s="41"/>
      <c r="B57" s="42"/>
      <c r="C57" s="42"/>
      <c r="D57" s="42"/>
      <c r="E57" s="43"/>
      <c r="F57" s="44"/>
      <c r="N57"/>
    </row>
    <row r="58" spans="1:14" s="6" customFormat="1" ht="24" customHeight="1" x14ac:dyDescent="0.2">
      <c r="A58" s="409" t="s">
        <v>124</v>
      </c>
      <c r="B58" s="410"/>
      <c r="C58" s="410"/>
      <c r="D58" s="410"/>
      <c r="E58" s="410"/>
      <c r="F58" s="411"/>
      <c r="N58"/>
    </row>
    <row r="59" spans="1:14" s="6" customFormat="1" ht="60.75" customHeight="1" x14ac:dyDescent="0.2">
      <c r="A59" s="397"/>
      <c r="B59" s="398"/>
      <c r="C59" s="398"/>
      <c r="D59" s="398"/>
      <c r="E59" s="398"/>
      <c r="F59" s="399"/>
      <c r="N59"/>
    </row>
    <row r="60" spans="1:14" s="6" customFormat="1" ht="18.75" customHeight="1" thickBot="1" x14ac:dyDescent="0.25">
      <c r="A60" s="400" t="s">
        <v>39</v>
      </c>
      <c r="B60" s="401"/>
      <c r="C60" s="401"/>
      <c r="D60" s="401"/>
      <c r="E60" s="437">
        <v>0</v>
      </c>
      <c r="F60" s="438"/>
      <c r="N60"/>
    </row>
    <row r="61" spans="1:14" s="6" customFormat="1" ht="14.25" customHeight="1" thickBot="1" x14ac:dyDescent="0.25">
      <c r="A61" s="445"/>
      <c r="B61" s="445"/>
      <c r="C61" s="445"/>
      <c r="D61" s="445"/>
      <c r="E61" s="445"/>
      <c r="F61" s="445"/>
      <c r="N61"/>
    </row>
    <row r="62" spans="1:14" s="6" customFormat="1" ht="24" customHeight="1" x14ac:dyDescent="0.2">
      <c r="A62" s="439" t="s">
        <v>40</v>
      </c>
      <c r="B62" s="440"/>
      <c r="C62" s="440"/>
      <c r="D62" s="440"/>
      <c r="E62" s="440"/>
      <c r="F62" s="441"/>
      <c r="N62"/>
    </row>
    <row r="63" spans="1:14" s="6" customFormat="1" ht="41.25" customHeight="1" x14ac:dyDescent="0.2">
      <c r="A63" s="442" t="s">
        <v>131</v>
      </c>
      <c r="B63" s="443"/>
      <c r="C63" s="443"/>
      <c r="D63" s="444"/>
      <c r="E63" s="430" t="s">
        <v>29</v>
      </c>
      <c r="F63" s="431"/>
      <c r="M63"/>
    </row>
    <row r="64" spans="1:14" s="6" customFormat="1" ht="58.5" customHeight="1" x14ac:dyDescent="0.2">
      <c r="A64" s="397" t="s">
        <v>113</v>
      </c>
      <c r="B64" s="398"/>
      <c r="C64" s="398"/>
      <c r="D64" s="398"/>
      <c r="E64" s="398"/>
      <c r="F64" s="399"/>
      <c r="N64"/>
    </row>
    <row r="65" spans="1:14" s="6" customFormat="1" ht="15.75" x14ac:dyDescent="0.2">
      <c r="A65" s="446" t="s">
        <v>41</v>
      </c>
      <c r="B65" s="436"/>
      <c r="C65" s="436" t="s">
        <v>42</v>
      </c>
      <c r="D65" s="332" t="s">
        <v>43</v>
      </c>
      <c r="E65" s="332"/>
      <c r="F65" s="333"/>
      <c r="N65"/>
    </row>
    <row r="66" spans="1:14" s="6" customFormat="1" ht="15.75" x14ac:dyDescent="0.2">
      <c r="A66" s="446"/>
      <c r="B66" s="436"/>
      <c r="C66" s="436"/>
      <c r="D66" s="332" t="s">
        <v>44</v>
      </c>
      <c r="E66" s="332"/>
      <c r="F66" s="333"/>
      <c r="N66"/>
    </row>
    <row r="67" spans="1:14" s="5" customFormat="1" ht="15.75" x14ac:dyDescent="0.2">
      <c r="A67" s="446"/>
      <c r="B67" s="436"/>
      <c r="C67" s="436"/>
      <c r="D67" s="117" t="s">
        <v>114</v>
      </c>
      <c r="E67" s="407">
        <v>0</v>
      </c>
      <c r="F67" s="408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46"/>
      <c r="B68" s="436"/>
      <c r="C68" s="436" t="s">
        <v>75</v>
      </c>
      <c r="D68" s="332" t="s">
        <v>43</v>
      </c>
      <c r="E68" s="332"/>
      <c r="F68" s="333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46"/>
      <c r="B69" s="436"/>
      <c r="C69" s="436"/>
      <c r="D69" s="332" t="s">
        <v>44</v>
      </c>
      <c r="E69" s="332"/>
      <c r="F69" s="333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46"/>
      <c r="B70" s="436"/>
      <c r="C70" s="436"/>
      <c r="D70" s="117" t="s">
        <v>114</v>
      </c>
      <c r="E70" s="407">
        <v>0</v>
      </c>
      <c r="F70" s="408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46"/>
      <c r="B71" s="436"/>
      <c r="C71" s="436" t="s">
        <v>76</v>
      </c>
      <c r="D71" s="332" t="s">
        <v>43</v>
      </c>
      <c r="E71" s="332"/>
      <c r="F71" s="333"/>
      <c r="G71" s="6"/>
      <c r="H71" s="6"/>
      <c r="I71" s="6"/>
      <c r="J71" s="6"/>
      <c r="K71" s="6"/>
      <c r="L71" s="6"/>
      <c r="M71" s="6"/>
      <c r="N71"/>
    </row>
    <row r="72" spans="1:14" s="5" customFormat="1" ht="15.75" x14ac:dyDescent="0.2">
      <c r="A72" s="446"/>
      <c r="B72" s="436"/>
      <c r="C72" s="436"/>
      <c r="D72" s="332" t="s">
        <v>44</v>
      </c>
      <c r="E72" s="332"/>
      <c r="F72" s="333"/>
      <c r="G72" s="6"/>
      <c r="H72" s="6"/>
      <c r="I72" s="6"/>
      <c r="J72" s="6"/>
      <c r="K72" s="6"/>
      <c r="L72" s="6"/>
      <c r="M72" s="6"/>
      <c r="N72"/>
    </row>
    <row r="73" spans="1:14" s="5" customFormat="1" ht="16.5" thickBot="1" x14ac:dyDescent="0.25">
      <c r="A73" s="400"/>
      <c r="B73" s="401"/>
      <c r="C73" s="401"/>
      <c r="D73" s="158" t="s">
        <v>114</v>
      </c>
      <c r="E73" s="437">
        <v>0</v>
      </c>
      <c r="F73" s="438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  <row r="79" spans="1:14" s="5" customFormat="1" x14ac:dyDescent="0.2">
      <c r="A79"/>
      <c r="B79"/>
      <c r="C79"/>
      <c r="D79"/>
      <c r="E79"/>
      <c r="F79"/>
      <c r="G79" s="6"/>
      <c r="H79" s="6"/>
      <c r="I79" s="6"/>
      <c r="J79" s="6"/>
      <c r="K79" s="6"/>
      <c r="L79" s="6"/>
      <c r="M79" s="6"/>
      <c r="N79"/>
    </row>
  </sheetData>
  <sheetProtection password="C724" sheet="1" objects="1" scenarios="1" formatCells="0" formatColumns="0" formatRows="0" insertRows="0" insertHyperlinks="0" deleteRows="0" sort="0"/>
  <mergeCells count="50">
    <mergeCell ref="C71:C73"/>
    <mergeCell ref="D71:F71"/>
    <mergeCell ref="D72:F72"/>
    <mergeCell ref="E73:F73"/>
    <mergeCell ref="E60:F60"/>
    <mergeCell ref="A62:F62"/>
    <mergeCell ref="A63:D63"/>
    <mergeCell ref="E63:F63"/>
    <mergeCell ref="A61:F61"/>
    <mergeCell ref="A65:B73"/>
    <mergeCell ref="C65:C67"/>
    <mergeCell ref="D65:F65"/>
    <mergeCell ref="D66:F66"/>
    <mergeCell ref="E67:F67"/>
    <mergeCell ref="C68:C70"/>
    <mergeCell ref="D68:F68"/>
    <mergeCell ref="D69:F69"/>
    <mergeCell ref="E70:F70"/>
    <mergeCell ref="C30:D30"/>
    <mergeCell ref="C33:D33"/>
    <mergeCell ref="A64:F64"/>
    <mergeCell ref="A58:F58"/>
    <mergeCell ref="A34:B34"/>
    <mergeCell ref="A36:F36"/>
    <mergeCell ref="A38:B38"/>
    <mergeCell ref="A37:B37"/>
    <mergeCell ref="A47:F47"/>
    <mergeCell ref="A54:F54"/>
    <mergeCell ref="A55:D55"/>
    <mergeCell ref="E55:F55"/>
    <mergeCell ref="B56:D56"/>
    <mergeCell ref="A39:A44"/>
    <mergeCell ref="A59:F59"/>
    <mergeCell ref="A60:D60"/>
    <mergeCell ref="B29:C29"/>
    <mergeCell ref="C26:D26"/>
    <mergeCell ref="C28:D28"/>
    <mergeCell ref="C34:F34"/>
    <mergeCell ref="A1:F1"/>
    <mergeCell ref="A2:F2"/>
    <mergeCell ref="A4:B4"/>
    <mergeCell ref="C21:F21"/>
    <mergeCell ref="A3:B3"/>
    <mergeCell ref="A13:F13"/>
    <mergeCell ref="A21:B21"/>
    <mergeCell ref="A22:F22"/>
    <mergeCell ref="A23:B23"/>
    <mergeCell ref="C25:D25"/>
    <mergeCell ref="A7:A9"/>
    <mergeCell ref="C27:D27"/>
  </mergeCells>
  <conditionalFormatting sqref="A56:F56">
    <cfRule type="expression" dxfId="18" priority="5">
      <formula>EXACT($E$55,"nem")</formula>
    </cfRule>
  </conditionalFormatting>
  <conditionalFormatting sqref="A65:F73">
    <cfRule type="expression" dxfId="17" priority="2">
      <formula>EXACT($E$63,"nem")</formula>
    </cfRule>
  </conditionalFormatting>
  <conditionalFormatting sqref="A64:F64">
    <cfRule type="expression" dxfId="16" priority="1">
      <formula>EXACT($E$63,"igen ")</formula>
    </cfRule>
  </conditionalFormatting>
  <dataValidations count="2">
    <dataValidation type="list" allowBlank="1" showInputMessage="1" showErrorMessage="1" sqref="E63 E55">
      <formula1>lista_1</formula1>
    </dataValidation>
    <dataValidation type="list" allowBlank="1" showInputMessage="1" showErrorMessage="1" sqref="E64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5" max="5" man="1"/>
  </rowBreaks>
  <ignoredErrors>
    <ignoredError sqref="E20 F43:F44 E53 F9:F10 B44 F30 E1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83" t="s">
        <v>150</v>
      </c>
      <c r="B1" s="484"/>
      <c r="C1" s="484"/>
      <c r="D1" s="485"/>
      <c r="E1" s="3"/>
      <c r="F1" s="3"/>
    </row>
    <row r="2" spans="1:6" ht="21" customHeight="1" thickBot="1" x14ac:dyDescent="0.25">
      <c r="A2" s="464" t="s">
        <v>45</v>
      </c>
      <c r="B2" s="465"/>
      <c r="C2" s="465"/>
      <c r="D2" s="466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53"/>
      <c r="D4" s="454"/>
    </row>
    <row r="5" spans="1:6" ht="48.75" customHeight="1" x14ac:dyDescent="0.2">
      <c r="A5" s="467"/>
      <c r="B5" s="471" t="s">
        <v>47</v>
      </c>
      <c r="C5" s="472"/>
      <c r="D5" s="473"/>
    </row>
    <row r="6" spans="1:6" ht="48.75" customHeight="1" x14ac:dyDescent="0.2">
      <c r="A6" s="467"/>
      <c r="B6" s="456" t="s">
        <v>48</v>
      </c>
      <c r="C6" s="456"/>
      <c r="D6" s="457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53"/>
      <c r="D8" s="454"/>
    </row>
    <row r="9" spans="1:6" ht="48.75" customHeight="1" x14ac:dyDescent="0.2">
      <c r="A9" s="46"/>
      <c r="B9" s="461" t="s">
        <v>49</v>
      </c>
      <c r="C9" s="462"/>
      <c r="D9" s="463"/>
    </row>
    <row r="10" spans="1:6" ht="20.25" customHeight="1" thickBot="1" x14ac:dyDescent="0.25">
      <c r="A10" s="47"/>
      <c r="B10" s="450" t="s">
        <v>169</v>
      </c>
      <c r="C10" s="451"/>
      <c r="D10" s="452"/>
    </row>
    <row r="11" spans="1:6" ht="23.25" customHeight="1" thickBot="1" x14ac:dyDescent="0.25">
      <c r="A11" s="464" t="s">
        <v>20</v>
      </c>
      <c r="B11" s="465"/>
      <c r="C11" s="465"/>
      <c r="D11" s="466"/>
    </row>
    <row r="12" spans="1:6" ht="21" customHeight="1" x14ac:dyDescent="0.2">
      <c r="A12" s="45"/>
      <c r="B12" s="447" t="s">
        <v>17</v>
      </c>
      <c r="C12" s="448"/>
      <c r="D12" s="449"/>
    </row>
    <row r="13" spans="1:6" ht="39" customHeight="1" x14ac:dyDescent="0.2">
      <c r="A13" s="46"/>
      <c r="B13" s="162" t="s">
        <v>50</v>
      </c>
      <c r="C13" s="453"/>
      <c r="D13" s="454"/>
    </row>
    <row r="14" spans="1:6" ht="48.75" customHeight="1" x14ac:dyDescent="0.2">
      <c r="A14" s="467"/>
      <c r="B14" s="471" t="s">
        <v>47</v>
      </c>
      <c r="C14" s="472"/>
      <c r="D14" s="473"/>
    </row>
    <row r="15" spans="1:6" ht="48.75" customHeight="1" x14ac:dyDescent="0.2">
      <c r="A15" s="467"/>
      <c r="B15" s="471" t="s">
        <v>48</v>
      </c>
      <c r="C15" s="472"/>
      <c r="D15" s="473"/>
    </row>
    <row r="16" spans="1:6" ht="21" customHeight="1" x14ac:dyDescent="0.2">
      <c r="A16" s="46"/>
      <c r="B16" s="478" t="s">
        <v>19</v>
      </c>
      <c r="C16" s="370"/>
      <c r="D16" s="479"/>
    </row>
    <row r="17" spans="1:4" ht="45.75" customHeight="1" x14ac:dyDescent="0.2">
      <c r="A17" s="46"/>
      <c r="B17" s="162" t="s">
        <v>50</v>
      </c>
      <c r="C17" s="453"/>
      <c r="D17" s="454"/>
    </row>
    <row r="18" spans="1:4" ht="48.75" customHeight="1" x14ac:dyDescent="0.2">
      <c r="A18" s="46"/>
      <c r="B18" s="461" t="s">
        <v>49</v>
      </c>
      <c r="C18" s="462"/>
      <c r="D18" s="463"/>
    </row>
    <row r="19" spans="1:4" ht="21" customHeight="1" thickBot="1" x14ac:dyDescent="0.25">
      <c r="A19" s="47"/>
      <c r="B19" s="450" t="s">
        <v>169</v>
      </c>
      <c r="C19" s="451"/>
      <c r="D19" s="452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4" t="s">
        <v>21</v>
      </c>
      <c r="B21" s="465"/>
      <c r="C21" s="465"/>
      <c r="D21" s="466"/>
    </row>
    <row r="22" spans="1:4" ht="21" customHeight="1" x14ac:dyDescent="0.2">
      <c r="A22" s="45"/>
      <c r="B22" s="448" t="s">
        <v>17</v>
      </c>
      <c r="C22" s="448"/>
      <c r="D22" s="449"/>
    </row>
    <row r="23" spans="1:4" ht="45.75" customHeight="1" x14ac:dyDescent="0.2">
      <c r="A23" s="46"/>
      <c r="B23" s="165" t="s">
        <v>185</v>
      </c>
      <c r="C23" s="453"/>
      <c r="D23" s="454"/>
    </row>
    <row r="24" spans="1:4" ht="48.75" customHeight="1" x14ac:dyDescent="0.2">
      <c r="A24" s="467"/>
      <c r="B24" s="462" t="s">
        <v>47</v>
      </c>
      <c r="C24" s="462"/>
      <c r="D24" s="463"/>
    </row>
    <row r="25" spans="1:4" ht="48.75" customHeight="1" x14ac:dyDescent="0.2">
      <c r="A25" s="468"/>
      <c r="B25" s="471" t="s">
        <v>48</v>
      </c>
      <c r="C25" s="472"/>
      <c r="D25" s="473"/>
    </row>
    <row r="26" spans="1:4" ht="21" customHeight="1" x14ac:dyDescent="0.2">
      <c r="A26" s="46"/>
      <c r="B26" s="480" t="s">
        <v>19</v>
      </c>
      <c r="C26" s="481"/>
      <c r="D26" s="482"/>
    </row>
    <row r="27" spans="1:4" ht="50.25" customHeight="1" x14ac:dyDescent="0.2">
      <c r="A27" s="46"/>
      <c r="B27" s="166" t="s">
        <v>185</v>
      </c>
      <c r="C27" s="469"/>
      <c r="D27" s="470"/>
    </row>
    <row r="28" spans="1:4" ht="48.75" customHeight="1" x14ac:dyDescent="0.2">
      <c r="A28" s="46"/>
      <c r="B28" s="474" t="s">
        <v>49</v>
      </c>
      <c r="C28" s="456"/>
      <c r="D28" s="457"/>
    </row>
    <row r="29" spans="1:4" ht="21" customHeight="1" thickBot="1" x14ac:dyDescent="0.25">
      <c r="A29" s="47"/>
      <c r="B29" s="450" t="s">
        <v>169</v>
      </c>
      <c r="C29" s="451"/>
      <c r="D29" s="452"/>
    </row>
    <row r="30" spans="1:4" ht="15" customHeight="1" thickBot="1" x14ac:dyDescent="0.25">
      <c r="A30" s="475"/>
      <c r="B30" s="476"/>
      <c r="C30" s="476"/>
      <c r="D30" s="477"/>
    </row>
    <row r="31" spans="1:4" ht="21.75" customHeight="1" x14ac:dyDescent="0.2">
      <c r="A31" s="458" t="s">
        <v>57</v>
      </c>
      <c r="B31" s="459"/>
      <c r="C31" s="459"/>
      <c r="D31" s="460"/>
    </row>
    <row r="32" spans="1:4" ht="35.25" customHeight="1" x14ac:dyDescent="0.2">
      <c r="A32" s="341" t="s">
        <v>14</v>
      </c>
      <c r="B32" s="342"/>
      <c r="C32" s="342"/>
      <c r="D32" s="173" t="s">
        <v>67</v>
      </c>
    </row>
    <row r="33" spans="1:4" ht="77.25" customHeight="1" x14ac:dyDescent="0.2">
      <c r="A33" s="455" t="s">
        <v>16</v>
      </c>
      <c r="B33" s="456"/>
      <c r="C33" s="456"/>
      <c r="D33" s="457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657225</xdr:colOff>
                    <xdr:row>1</xdr:row>
                    <xdr:rowOff>28575</xdr:rowOff>
                  </from>
                  <to>
                    <xdr:col>0</xdr:col>
                    <xdr:colOff>838200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657225</xdr:colOff>
                    <xdr:row>4</xdr:row>
                    <xdr:rowOff>209550</xdr:rowOff>
                  </from>
                  <to>
                    <xdr:col>0</xdr:col>
                    <xdr:colOff>838200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657225</xdr:colOff>
                    <xdr:row>13</xdr:row>
                    <xdr:rowOff>47625</xdr:rowOff>
                  </from>
                  <to>
                    <xdr:col>0</xdr:col>
                    <xdr:colOff>838200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657225</xdr:colOff>
                    <xdr:row>15</xdr:row>
                    <xdr:rowOff>104775</xdr:rowOff>
                  </from>
                  <to>
                    <xdr:col>0</xdr:col>
                    <xdr:colOff>838200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657225</xdr:colOff>
                    <xdr:row>6</xdr:row>
                    <xdr:rowOff>228600</xdr:rowOff>
                  </from>
                  <to>
                    <xdr:col>0</xdr:col>
                    <xdr:colOff>838200</xdr:colOff>
                    <xdr:row>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657225</xdr:colOff>
                    <xdr:row>9</xdr:row>
                    <xdr:rowOff>0</xdr:rowOff>
                  </from>
                  <to>
                    <xdr:col>0</xdr:col>
                    <xdr:colOff>838200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657225</xdr:colOff>
                    <xdr:row>17</xdr:row>
                    <xdr:rowOff>200025</xdr:rowOff>
                  </from>
                  <to>
                    <xdr:col>0</xdr:col>
                    <xdr:colOff>838200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657225</xdr:colOff>
                    <xdr:row>12</xdr:row>
                    <xdr:rowOff>95250</xdr:rowOff>
                  </from>
                  <to>
                    <xdr:col>0</xdr:col>
                    <xdr:colOff>838200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657225</xdr:colOff>
                    <xdr:row>5</xdr:row>
                    <xdr:rowOff>504825</xdr:rowOff>
                  </from>
                  <to>
                    <xdr:col>0</xdr:col>
                    <xdr:colOff>838200</xdr:colOff>
                    <xdr:row>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9" zoomScaleNormal="100" zoomScaleSheetLayoutView="100" zoomScalePageLayoutView="55" workbookViewId="0">
      <selection activeCell="D21" sqref="D21:F21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6" t="s">
        <v>149</v>
      </c>
      <c r="B1" s="517"/>
      <c r="C1" s="517"/>
      <c r="D1" s="517"/>
      <c r="E1" s="517"/>
      <c r="F1" s="518"/>
    </row>
    <row r="2" spans="1:6" ht="18" x14ac:dyDescent="0.2">
      <c r="A2" s="545" t="s">
        <v>172</v>
      </c>
      <c r="B2" s="546"/>
      <c r="C2" s="546"/>
      <c r="D2" s="546"/>
      <c r="E2" s="546"/>
      <c r="F2" s="547"/>
    </row>
    <row r="3" spans="1:6" ht="21" customHeight="1" x14ac:dyDescent="0.2">
      <c r="A3" s="486" t="s">
        <v>173</v>
      </c>
      <c r="B3" s="487"/>
      <c r="C3" s="487"/>
      <c r="D3" s="330" t="s">
        <v>29</v>
      </c>
      <c r="E3" s="330"/>
      <c r="F3" s="331"/>
    </row>
    <row r="4" spans="1:6" ht="18" customHeight="1" x14ac:dyDescent="0.2">
      <c r="A4" s="491" t="s">
        <v>168</v>
      </c>
      <c r="B4" s="492"/>
      <c r="C4" s="492"/>
      <c r="D4" s="492"/>
      <c r="E4" s="492"/>
      <c r="F4" s="493"/>
    </row>
    <row r="5" spans="1:6" ht="38.25" customHeight="1" x14ac:dyDescent="0.2">
      <c r="A5" s="53" t="s">
        <v>163</v>
      </c>
      <c r="B5" s="49" t="s">
        <v>158</v>
      </c>
      <c r="C5" s="49" t="s">
        <v>170</v>
      </c>
      <c r="D5" s="49" t="s">
        <v>159</v>
      </c>
      <c r="E5" s="49" t="s">
        <v>160</v>
      </c>
      <c r="F5" s="54" t="s">
        <v>161</v>
      </c>
    </row>
    <row r="6" spans="1:6" ht="27.75" customHeight="1" x14ac:dyDescent="0.2">
      <c r="A6" s="53" t="s">
        <v>164</v>
      </c>
      <c r="B6" s="49" t="s">
        <v>165</v>
      </c>
      <c r="C6" s="49" t="s">
        <v>166</v>
      </c>
      <c r="D6" s="49" t="s">
        <v>167</v>
      </c>
      <c r="E6" s="49" t="s">
        <v>162</v>
      </c>
      <c r="F6" s="167"/>
    </row>
    <row r="7" spans="1:6" ht="73.5" customHeight="1" x14ac:dyDescent="0.2">
      <c r="A7" s="488" t="s">
        <v>174</v>
      </c>
      <c r="B7" s="489"/>
      <c r="C7" s="489"/>
      <c r="D7" s="489"/>
      <c r="E7" s="489"/>
      <c r="F7" s="490"/>
    </row>
    <row r="8" spans="1:6" ht="18.75" customHeight="1" x14ac:dyDescent="0.2">
      <c r="A8" s="542" t="s">
        <v>91</v>
      </c>
      <c r="B8" s="543"/>
      <c r="C8" s="543"/>
      <c r="D8" s="543"/>
      <c r="E8" s="543"/>
      <c r="F8" s="544"/>
    </row>
    <row r="9" spans="1:6" ht="33" customHeight="1" x14ac:dyDescent="0.2">
      <c r="A9" s="536" t="s">
        <v>127</v>
      </c>
      <c r="B9" s="541"/>
      <c r="C9" s="537"/>
      <c r="D9" s="330" t="s">
        <v>29</v>
      </c>
      <c r="E9" s="330"/>
      <c r="F9" s="331"/>
    </row>
    <row r="10" spans="1:6" ht="86.25" customHeight="1" x14ac:dyDescent="0.2">
      <c r="A10" s="488" t="s">
        <v>175</v>
      </c>
      <c r="B10" s="489"/>
      <c r="C10" s="489"/>
      <c r="D10" s="489"/>
      <c r="E10" s="489"/>
      <c r="F10" s="490"/>
    </row>
    <row r="11" spans="1:6" ht="20.25" customHeight="1" x14ac:dyDescent="0.2">
      <c r="A11" s="520" t="s">
        <v>59</v>
      </c>
      <c r="B11" s="521"/>
      <c r="C11" s="522"/>
      <c r="D11" s="523" t="s">
        <v>29</v>
      </c>
      <c r="E11" s="524"/>
      <c r="F11" s="525"/>
    </row>
    <row r="12" spans="1:6" ht="89.25" customHeight="1" thickBot="1" x14ac:dyDescent="0.25">
      <c r="A12" s="500" t="s">
        <v>137</v>
      </c>
      <c r="B12" s="501"/>
      <c r="C12" s="501"/>
      <c r="D12" s="501"/>
      <c r="E12" s="501"/>
      <c r="F12" s="502"/>
    </row>
    <row r="13" spans="1:6" ht="15" customHeight="1" thickBot="1" x14ac:dyDescent="0.25">
      <c r="A13" s="519"/>
      <c r="B13" s="519"/>
      <c r="C13" s="519"/>
      <c r="D13" s="519"/>
      <c r="E13" s="519"/>
      <c r="F13" s="519"/>
    </row>
    <row r="14" spans="1:6" ht="23.25" customHeight="1" thickBot="1" x14ac:dyDescent="0.25">
      <c r="A14" s="529" t="s">
        <v>134</v>
      </c>
      <c r="B14" s="530"/>
      <c r="C14" s="530"/>
      <c r="D14" s="530"/>
      <c r="E14" s="530"/>
      <c r="F14" s="531"/>
    </row>
    <row r="15" spans="1:6" ht="20.25" customHeight="1" x14ac:dyDescent="0.2">
      <c r="A15" s="532" t="s">
        <v>186</v>
      </c>
      <c r="B15" s="533"/>
      <c r="C15" s="533"/>
      <c r="D15" s="168" t="s">
        <v>29</v>
      </c>
      <c r="E15" s="534">
        <v>40819</v>
      </c>
      <c r="F15" s="535"/>
    </row>
    <row r="16" spans="1:6" ht="39" customHeight="1" x14ac:dyDescent="0.2">
      <c r="A16" s="536" t="s">
        <v>61</v>
      </c>
      <c r="B16" s="537"/>
      <c r="C16" s="538"/>
      <c r="D16" s="539"/>
      <c r="E16" s="539"/>
      <c r="F16" s="540"/>
    </row>
    <row r="17" spans="1:6" ht="78" customHeight="1" thickBot="1" x14ac:dyDescent="0.25">
      <c r="A17" s="500" t="s">
        <v>62</v>
      </c>
      <c r="B17" s="501"/>
      <c r="C17" s="501"/>
      <c r="D17" s="501"/>
      <c r="E17" s="501"/>
      <c r="F17" s="502"/>
    </row>
    <row r="18" spans="1:6" ht="18.75" customHeight="1" thickBot="1" x14ac:dyDescent="0.25">
      <c r="A18" s="526"/>
      <c r="B18" s="527"/>
      <c r="C18" s="527"/>
      <c r="D18" s="527"/>
      <c r="E18" s="527"/>
      <c r="F18" s="528"/>
    </row>
    <row r="19" spans="1:6" ht="31.5" customHeight="1" thickBot="1" x14ac:dyDescent="0.25">
      <c r="A19" s="503" t="s">
        <v>145</v>
      </c>
      <c r="B19" s="504"/>
      <c r="C19" s="504"/>
      <c r="D19" s="504"/>
      <c r="E19" s="504"/>
      <c r="F19" s="505"/>
    </row>
    <row r="20" spans="1:6" ht="15" customHeight="1" x14ac:dyDescent="0.2">
      <c r="A20" s="506" t="s">
        <v>30</v>
      </c>
      <c r="B20" s="508" t="s">
        <v>31</v>
      </c>
      <c r="C20" s="508"/>
      <c r="D20" s="509" t="s">
        <v>63</v>
      </c>
      <c r="E20" s="510"/>
      <c r="F20" s="511"/>
    </row>
    <row r="21" spans="1:6" ht="30.75" customHeight="1" x14ac:dyDescent="0.25">
      <c r="A21" s="507"/>
      <c r="B21" s="494" t="s">
        <v>210</v>
      </c>
      <c r="C21" s="494"/>
      <c r="D21" s="512" t="s">
        <v>211</v>
      </c>
      <c r="E21" s="513"/>
      <c r="F21" s="514"/>
    </row>
    <row r="22" spans="1:6" ht="32.25" customHeight="1" x14ac:dyDescent="0.25">
      <c r="A22" s="507"/>
      <c r="B22" s="494" t="s">
        <v>74</v>
      </c>
      <c r="C22" s="494"/>
      <c r="D22" s="515"/>
      <c r="E22" s="513"/>
      <c r="F22" s="514"/>
    </row>
    <row r="23" spans="1:6" ht="37.5" customHeight="1" x14ac:dyDescent="0.2">
      <c r="A23" s="169" t="s">
        <v>64</v>
      </c>
      <c r="B23" s="494" t="s">
        <v>208</v>
      </c>
      <c r="C23" s="494"/>
      <c r="D23" s="494"/>
      <c r="E23" s="495" t="s">
        <v>65</v>
      </c>
      <c r="F23" s="496"/>
    </row>
    <row r="24" spans="1:6" ht="41.25" customHeight="1" thickBot="1" x14ac:dyDescent="0.25">
      <c r="A24" s="170" t="s">
        <v>32</v>
      </c>
      <c r="B24" s="497" t="s">
        <v>209</v>
      </c>
      <c r="C24" s="497"/>
      <c r="D24" s="497"/>
      <c r="E24" s="498" t="s">
        <v>65</v>
      </c>
      <c r="F24" s="499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895350</xdr:colOff>
                    <xdr:row>2</xdr:row>
                    <xdr:rowOff>219075</xdr:rowOff>
                  </from>
                  <to>
                    <xdr:col>2</xdr:col>
                    <xdr:colOff>1095375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447675</xdr:colOff>
                    <xdr:row>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1495425</xdr:colOff>
                    <xdr:row>2</xdr:row>
                    <xdr:rowOff>219075</xdr:rowOff>
                  </from>
                  <to>
                    <xdr:col>2</xdr:col>
                    <xdr:colOff>171450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409575</xdr:colOff>
                    <xdr:row>2</xdr:row>
                    <xdr:rowOff>219075</xdr:rowOff>
                  </from>
                  <to>
                    <xdr:col>1</xdr:col>
                    <xdr:colOff>609600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2</xdr:row>
                    <xdr:rowOff>209550</xdr:rowOff>
                  </from>
                  <to>
                    <xdr:col>0</xdr:col>
                    <xdr:colOff>190500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0</xdr:col>
                    <xdr:colOff>1028700</xdr:colOff>
                    <xdr:row>2</xdr:row>
                    <xdr:rowOff>219075</xdr:rowOff>
                  </from>
                  <to>
                    <xdr:col>0</xdr:col>
                    <xdr:colOff>1228725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2</xdr:col>
                    <xdr:colOff>895350</xdr:colOff>
                    <xdr:row>3</xdr:row>
                    <xdr:rowOff>209550</xdr:rowOff>
                  </from>
                  <to>
                    <xdr:col>2</xdr:col>
                    <xdr:colOff>1085850</xdr:colOff>
                    <xdr:row>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3</xdr:row>
                    <xdr:rowOff>190500</xdr:rowOff>
                  </from>
                  <to>
                    <xdr:col>0</xdr:col>
                    <xdr:colOff>190500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0</xdr:col>
                    <xdr:colOff>1028700</xdr:colOff>
                    <xdr:row>3</xdr:row>
                    <xdr:rowOff>180975</xdr:rowOff>
                  </from>
                  <to>
                    <xdr:col>0</xdr:col>
                    <xdr:colOff>1228725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409575</xdr:colOff>
                    <xdr:row>3</xdr:row>
                    <xdr:rowOff>190500</xdr:rowOff>
                  </from>
                  <to>
                    <xdr:col>1</xdr:col>
                    <xdr:colOff>609600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</xdr:col>
                    <xdr:colOff>1495425</xdr:colOff>
                    <xdr:row>3</xdr:row>
                    <xdr:rowOff>190500</xdr:rowOff>
                  </from>
                  <to>
                    <xdr:col>2</xdr:col>
                    <xdr:colOff>171450</xdr:colOff>
                    <xdr:row>4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3" sqref="B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0" t="s">
        <v>152</v>
      </c>
      <c r="B1" s="551"/>
      <c r="C1" s="3"/>
      <c r="D1" s="3"/>
      <c r="E1" s="3"/>
    </row>
    <row r="2" spans="1:5" s="30" customFormat="1" ht="58.5" customHeight="1" x14ac:dyDescent="0.2">
      <c r="A2" s="50" t="s">
        <v>153</v>
      </c>
      <c r="B2" s="50" t="s">
        <v>154</v>
      </c>
      <c r="C2" s="3"/>
      <c r="D2" s="3"/>
      <c r="E2" s="3"/>
    </row>
    <row r="3" spans="1:5" ht="135" customHeight="1" thickBot="1" x14ac:dyDescent="0.25">
      <c r="A3" s="94" t="s">
        <v>192</v>
      </c>
      <c r="B3" s="94" t="s">
        <v>93</v>
      </c>
    </row>
    <row r="4" spans="1:5" s="30" customFormat="1" ht="45" customHeight="1" x14ac:dyDescent="0.2">
      <c r="A4" s="548" t="s">
        <v>155</v>
      </c>
      <c r="B4" s="549"/>
    </row>
    <row r="5" spans="1:5" ht="26.25" customHeight="1" x14ac:dyDescent="0.2">
      <c r="A5" s="52" t="s">
        <v>156</v>
      </c>
      <c r="B5" s="51" t="s">
        <v>157</v>
      </c>
    </row>
    <row r="6" spans="1:5" ht="132" customHeight="1" thickBot="1" x14ac:dyDescent="0.25">
      <c r="A6" s="96"/>
      <c r="B6" s="95"/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66</v>
      </c>
      <c r="H3" s="29"/>
      <c r="I3" s="29"/>
      <c r="J3" s="29" t="s">
        <v>15</v>
      </c>
      <c r="K3" s="29"/>
      <c r="L3" s="29" t="s">
        <v>60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67</v>
      </c>
      <c r="H4" s="29"/>
      <c r="I4" s="29"/>
      <c r="J4" s="29" t="s">
        <v>29</v>
      </c>
      <c r="K4" s="29"/>
      <c r="L4" s="29" t="s">
        <v>68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69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70</v>
      </c>
      <c r="B9" s="29"/>
      <c r="C9" s="29"/>
      <c r="D9" s="29" t="s">
        <v>73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122</v>
      </c>
      <c r="B21" s="29"/>
      <c r="C21" s="29"/>
      <c r="D21" s="29"/>
      <c r="E21" s="6" t="s">
        <v>176</v>
      </c>
      <c r="F21" s="29"/>
      <c r="G21" s="29"/>
      <c r="H21" s="6" t="s">
        <v>181</v>
      </c>
      <c r="I21" s="29"/>
      <c r="J21" s="29"/>
      <c r="K21" s="29"/>
      <c r="L21" s="29"/>
      <c r="M21" s="29"/>
    </row>
    <row r="22" spans="1:15" x14ac:dyDescent="0.2">
      <c r="A22" s="29" t="s">
        <v>119</v>
      </c>
      <c r="B22" s="29"/>
      <c r="C22" s="29"/>
      <c r="D22" s="29"/>
      <c r="E22" s="6" t="s">
        <v>177</v>
      </c>
      <c r="F22" s="29"/>
      <c r="G22" s="29"/>
      <c r="H22" s="6" t="s">
        <v>182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120</v>
      </c>
      <c r="B23" s="29"/>
      <c r="C23" s="29"/>
      <c r="D23" s="29"/>
      <c r="E23" s="6" t="s">
        <v>178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121</v>
      </c>
      <c r="B24" s="29"/>
      <c r="C24" s="29"/>
      <c r="D24" s="29"/>
      <c r="E24" s="6" t="s">
        <v>179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180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119</v>
      </c>
      <c r="B26" s="29"/>
      <c r="C26" s="29"/>
      <c r="D26" s="29"/>
      <c r="E26" s="6" t="s">
        <v>85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85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4" t="s">
        <v>184</v>
      </c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6"/>
    </row>
    <row r="2" spans="1:16" x14ac:dyDescent="0.2">
      <c r="A2" s="554"/>
      <c r="B2" s="554"/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/>
      <c r="O2" s="554"/>
      <c r="P2" s="56"/>
    </row>
    <row r="3" spans="1:16" x14ac:dyDescent="0.2">
      <c r="A3" s="554"/>
      <c r="B3" s="554"/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6"/>
    </row>
    <row r="4" spans="1:16" x14ac:dyDescent="0.2">
      <c r="A4" s="554"/>
      <c r="B4" s="554"/>
      <c r="C4" s="554"/>
      <c r="D4" s="554"/>
      <c r="E4" s="554"/>
      <c r="F4" s="554"/>
      <c r="G4" s="554"/>
      <c r="H4" s="554"/>
      <c r="I4" s="554"/>
      <c r="J4" s="554"/>
      <c r="K4" s="554"/>
      <c r="L4" s="554"/>
      <c r="M4" s="554"/>
      <c r="N4" s="554"/>
      <c r="O4" s="554"/>
      <c r="P4" s="56"/>
    </row>
    <row r="5" spans="1:16" x14ac:dyDescent="0.2">
      <c r="A5" s="554"/>
      <c r="B5" s="554"/>
      <c r="C5" s="554"/>
      <c r="D5" s="554"/>
      <c r="E5" s="554"/>
      <c r="F5" s="554"/>
      <c r="G5" s="554"/>
      <c r="H5" s="554"/>
      <c r="I5" s="554"/>
      <c r="J5" s="554"/>
      <c r="K5" s="554"/>
      <c r="L5" s="554"/>
      <c r="M5" s="554"/>
      <c r="N5" s="554"/>
      <c r="O5" s="554"/>
      <c r="P5" s="56"/>
    </row>
    <row r="6" spans="1:16" x14ac:dyDescent="0.2">
      <c r="A6" s="554"/>
      <c r="B6" s="554"/>
      <c r="C6" s="554"/>
      <c r="D6" s="554"/>
      <c r="E6" s="554"/>
      <c r="F6" s="554"/>
      <c r="G6" s="554"/>
      <c r="H6" s="554"/>
      <c r="I6" s="554"/>
      <c r="J6" s="554"/>
      <c r="K6" s="554"/>
      <c r="L6" s="554"/>
      <c r="M6" s="554"/>
      <c r="N6" s="554"/>
      <c r="O6" s="554"/>
      <c r="P6" s="56"/>
    </row>
    <row r="7" spans="1:16" x14ac:dyDescent="0.2">
      <c r="A7" s="555"/>
      <c r="B7" s="555"/>
      <c r="C7" s="555"/>
      <c r="D7" s="555"/>
      <c r="E7" s="555"/>
      <c r="F7" s="555"/>
      <c r="G7" s="555"/>
      <c r="H7" s="555"/>
      <c r="I7" s="555"/>
      <c r="J7" s="555"/>
      <c r="K7" s="555"/>
      <c r="L7" s="555"/>
      <c r="M7" s="555"/>
      <c r="N7" s="555"/>
      <c r="O7" s="555"/>
      <c r="P7" s="56"/>
    </row>
    <row r="8" spans="1:16" ht="31.5" customHeight="1" x14ac:dyDescent="0.2">
      <c r="A8" s="553" t="s">
        <v>183</v>
      </c>
      <c r="B8" s="553"/>
      <c r="C8" s="553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10"/>
    </row>
    <row r="9" spans="1:16" ht="81" customHeight="1" x14ac:dyDescent="0.2">
      <c r="A9" s="556" t="s">
        <v>187</v>
      </c>
      <c r="B9" s="557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7"/>
      <c r="N9" s="557"/>
      <c r="O9" s="557"/>
      <c r="P9" s="557"/>
    </row>
    <row r="10" spans="1:16" x14ac:dyDescent="0.2">
      <c r="A10" s="552"/>
      <c r="B10" s="552"/>
      <c r="C10" s="552"/>
      <c r="D10" s="552"/>
      <c r="E10" s="552"/>
      <c r="F10" s="552"/>
      <c r="G10" s="552"/>
      <c r="H10" s="552"/>
      <c r="I10" s="552"/>
      <c r="J10" s="552"/>
      <c r="K10" s="552"/>
      <c r="L10" s="552"/>
      <c r="M10" s="552"/>
      <c r="N10" s="552"/>
      <c r="O10" s="552"/>
      <c r="P10" s="552"/>
    </row>
    <row r="11" spans="1:16" x14ac:dyDescent="0.2">
      <c r="A11" s="552"/>
      <c r="B11" s="552"/>
      <c r="C11" s="552"/>
      <c r="D11" s="552"/>
      <c r="E11" s="552"/>
      <c r="F11" s="552"/>
      <c r="G11" s="552"/>
      <c r="H11" s="552"/>
      <c r="I11" s="552"/>
      <c r="J11" s="552"/>
      <c r="K11" s="552"/>
      <c r="L11" s="552"/>
      <c r="M11" s="552"/>
      <c r="N11" s="552"/>
      <c r="O11" s="552"/>
      <c r="P11" s="552"/>
    </row>
    <row r="12" spans="1:16" x14ac:dyDescent="0.2">
      <c r="A12" s="552"/>
      <c r="B12" s="552"/>
      <c r="C12" s="552"/>
      <c r="D12" s="552"/>
      <c r="E12" s="552"/>
      <c r="F12" s="552"/>
      <c r="G12" s="552"/>
      <c r="H12" s="552"/>
      <c r="I12" s="552"/>
      <c r="J12" s="552"/>
      <c r="K12" s="552"/>
      <c r="L12" s="552"/>
      <c r="M12" s="552"/>
      <c r="N12" s="552"/>
      <c r="O12" s="552"/>
      <c r="P12" s="552"/>
    </row>
    <row r="13" spans="1:16" x14ac:dyDescent="0.2">
      <c r="A13" s="552"/>
      <c r="B13" s="552"/>
      <c r="C13" s="552"/>
      <c r="D13" s="552"/>
      <c r="E13" s="552"/>
      <c r="F13" s="552"/>
      <c r="G13" s="552"/>
      <c r="H13" s="552"/>
      <c r="I13" s="552"/>
      <c r="J13" s="552"/>
      <c r="K13" s="552"/>
      <c r="L13" s="552"/>
      <c r="M13" s="552"/>
      <c r="N13" s="552"/>
      <c r="O13" s="552"/>
      <c r="P13" s="552"/>
    </row>
    <row r="14" spans="1:16" x14ac:dyDescent="0.2">
      <c r="A14" s="552"/>
      <c r="B14" s="552"/>
      <c r="C14" s="552"/>
      <c r="D14" s="552"/>
      <c r="E14" s="552"/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2"/>
    </row>
    <row r="15" spans="1:16" x14ac:dyDescent="0.2">
      <c r="A15" s="552"/>
      <c r="B15" s="552"/>
      <c r="C15" s="552"/>
      <c r="D15" s="552"/>
      <c r="E15" s="552"/>
      <c r="F15" s="552"/>
      <c r="G15" s="552"/>
      <c r="H15" s="552"/>
      <c r="I15" s="552"/>
      <c r="J15" s="552"/>
      <c r="K15" s="552"/>
      <c r="L15" s="552"/>
      <c r="M15" s="552"/>
      <c r="N15" s="552"/>
      <c r="O15" s="552"/>
      <c r="P15" s="552"/>
    </row>
    <row r="16" spans="1:16" x14ac:dyDescent="0.2">
      <c r="A16" s="552"/>
      <c r="B16" s="552"/>
      <c r="C16" s="552"/>
      <c r="D16" s="552"/>
      <c r="E16" s="552"/>
      <c r="F16" s="552"/>
      <c r="G16" s="552"/>
      <c r="H16" s="552"/>
      <c r="I16" s="552"/>
      <c r="J16" s="552"/>
      <c r="K16" s="552"/>
      <c r="L16" s="552"/>
      <c r="M16" s="552"/>
      <c r="N16" s="552"/>
      <c r="O16" s="552"/>
      <c r="P16" s="552"/>
    </row>
    <row r="17" spans="1:16" x14ac:dyDescent="0.2">
      <c r="A17" s="552"/>
      <c r="B17" s="552"/>
      <c r="C17" s="552"/>
      <c r="D17" s="552"/>
      <c r="E17" s="552"/>
      <c r="F17" s="552"/>
      <c r="G17" s="552"/>
      <c r="H17" s="552"/>
      <c r="I17" s="552"/>
      <c r="J17" s="552"/>
      <c r="K17" s="552"/>
      <c r="L17" s="552"/>
      <c r="M17" s="552"/>
      <c r="N17" s="552"/>
      <c r="O17" s="552"/>
      <c r="P17" s="552"/>
    </row>
    <row r="18" spans="1:16" x14ac:dyDescent="0.2">
      <c r="A18" s="552"/>
      <c r="B18" s="552"/>
      <c r="C18" s="552"/>
      <c r="D18" s="552"/>
      <c r="E18" s="552"/>
      <c r="F18" s="552"/>
      <c r="G18" s="552"/>
      <c r="H18" s="552"/>
      <c r="I18" s="552"/>
      <c r="J18" s="552"/>
      <c r="K18" s="552"/>
      <c r="L18" s="552"/>
      <c r="M18" s="552"/>
      <c r="N18" s="552"/>
      <c r="O18" s="552"/>
      <c r="P18" s="552"/>
    </row>
    <row r="19" spans="1:16" x14ac:dyDescent="0.2">
      <c r="A19" s="552"/>
      <c r="B19" s="552"/>
      <c r="C19" s="552"/>
      <c r="D19" s="552"/>
      <c r="E19" s="552"/>
      <c r="F19" s="552"/>
      <c r="G19" s="552"/>
      <c r="H19" s="552"/>
      <c r="I19" s="552"/>
      <c r="J19" s="552"/>
      <c r="K19" s="552"/>
      <c r="L19" s="552"/>
      <c r="M19" s="552"/>
      <c r="N19" s="552"/>
      <c r="O19" s="552"/>
      <c r="P19" s="552"/>
    </row>
    <row r="20" spans="1:16" x14ac:dyDescent="0.2">
      <c r="A20" s="552"/>
      <c r="B20" s="552"/>
      <c r="C20" s="552"/>
      <c r="D20" s="552"/>
      <c r="E20" s="552"/>
      <c r="F20" s="552"/>
      <c r="G20" s="552"/>
      <c r="H20" s="552"/>
      <c r="I20" s="552"/>
      <c r="J20" s="552"/>
      <c r="K20" s="552"/>
      <c r="L20" s="552"/>
      <c r="M20" s="552"/>
      <c r="N20" s="552"/>
      <c r="O20" s="552"/>
      <c r="P20" s="552"/>
    </row>
    <row r="21" spans="1:16" x14ac:dyDescent="0.2">
      <c r="A21" s="552"/>
      <c r="B21" s="552"/>
      <c r="C21" s="552"/>
      <c r="D21" s="552"/>
      <c r="E21" s="552"/>
      <c r="F21" s="552"/>
      <c r="G21" s="552"/>
      <c r="H21" s="552"/>
      <c r="I21" s="552"/>
      <c r="J21" s="552"/>
      <c r="K21" s="552"/>
      <c r="L21" s="552"/>
      <c r="M21" s="552"/>
      <c r="N21" s="552"/>
      <c r="O21" s="552"/>
      <c r="P21" s="552"/>
    </row>
    <row r="22" spans="1:16" x14ac:dyDescent="0.2">
      <c r="A22" s="552"/>
      <c r="B22" s="552"/>
      <c r="C22" s="552"/>
      <c r="D22" s="552"/>
      <c r="E22" s="552"/>
      <c r="F22" s="552"/>
      <c r="G22" s="552"/>
      <c r="H22" s="552"/>
      <c r="I22" s="552"/>
      <c r="J22" s="552"/>
      <c r="K22" s="552"/>
      <c r="L22" s="552"/>
      <c r="M22" s="552"/>
      <c r="N22" s="552"/>
      <c r="O22" s="552"/>
      <c r="P22" s="552"/>
    </row>
    <row r="23" spans="1:16" x14ac:dyDescent="0.2">
      <c r="A23" s="552"/>
      <c r="B23" s="552"/>
      <c r="C23" s="552"/>
      <c r="D23" s="552"/>
      <c r="E23" s="552"/>
      <c r="F23" s="552"/>
      <c r="G23" s="552"/>
      <c r="H23" s="552"/>
      <c r="I23" s="552"/>
      <c r="J23" s="552"/>
      <c r="K23" s="552"/>
      <c r="L23" s="552"/>
      <c r="M23" s="552"/>
      <c r="N23" s="552"/>
      <c r="O23" s="552"/>
      <c r="P23" s="552"/>
    </row>
    <row r="24" spans="1:16" x14ac:dyDescent="0.2">
      <c r="A24" s="552"/>
      <c r="B24" s="552"/>
      <c r="C24" s="552"/>
      <c r="D24" s="552"/>
      <c r="E24" s="552"/>
      <c r="F24" s="552"/>
      <c r="G24" s="552"/>
      <c r="H24" s="552"/>
      <c r="I24" s="552"/>
      <c r="J24" s="552"/>
      <c r="K24" s="552"/>
      <c r="L24" s="552"/>
      <c r="M24" s="552"/>
      <c r="N24" s="552"/>
      <c r="O24" s="552"/>
      <c r="P24" s="552"/>
    </row>
    <row r="25" spans="1:16" x14ac:dyDescent="0.2">
      <c r="A25" s="552"/>
      <c r="B25" s="552"/>
      <c r="C25" s="552"/>
      <c r="D25" s="552"/>
      <c r="E25" s="552"/>
      <c r="F25" s="552"/>
      <c r="G25" s="552"/>
      <c r="H25" s="552"/>
      <c r="I25" s="552"/>
      <c r="J25" s="552"/>
      <c r="K25" s="552"/>
      <c r="L25" s="552"/>
      <c r="M25" s="552"/>
      <c r="N25" s="552"/>
      <c r="O25" s="552"/>
      <c r="P25" s="552"/>
    </row>
    <row r="26" spans="1:16" x14ac:dyDescent="0.2">
      <c r="A26" s="552"/>
      <c r="B26" s="552"/>
      <c r="C26" s="552"/>
      <c r="D26" s="552"/>
      <c r="E26" s="552"/>
      <c r="F26" s="552"/>
      <c r="G26" s="552"/>
      <c r="H26" s="552"/>
      <c r="I26" s="552"/>
      <c r="J26" s="552"/>
      <c r="K26" s="552"/>
      <c r="L26" s="552"/>
      <c r="M26" s="552"/>
      <c r="N26" s="552"/>
      <c r="O26" s="552"/>
      <c r="P26" s="552"/>
    </row>
    <row r="27" spans="1:16" x14ac:dyDescent="0.2">
      <c r="A27" s="552"/>
      <c r="B27" s="552"/>
      <c r="C27" s="552"/>
      <c r="D27" s="552"/>
      <c r="E27" s="552"/>
      <c r="F27" s="552"/>
      <c r="G27" s="552"/>
      <c r="H27" s="552"/>
      <c r="I27" s="552"/>
      <c r="J27" s="552"/>
      <c r="K27" s="552"/>
      <c r="L27" s="552"/>
      <c r="M27" s="552"/>
      <c r="N27" s="552"/>
      <c r="O27" s="552"/>
      <c r="P27" s="552"/>
    </row>
    <row r="28" spans="1:16" x14ac:dyDescent="0.2">
      <c r="A28" s="552"/>
      <c r="B28" s="552"/>
      <c r="C28" s="552"/>
      <c r="D28" s="552"/>
      <c r="E28" s="552"/>
      <c r="F28" s="552"/>
      <c r="G28" s="552"/>
      <c r="H28" s="552"/>
      <c r="I28" s="552"/>
      <c r="J28" s="552"/>
      <c r="K28" s="552"/>
      <c r="L28" s="552"/>
      <c r="M28" s="552"/>
      <c r="N28" s="552"/>
      <c r="O28" s="552"/>
      <c r="P28" s="552"/>
    </row>
    <row r="29" spans="1:16" x14ac:dyDescent="0.2">
      <c r="A29" s="552"/>
      <c r="B29" s="552"/>
      <c r="C29" s="552"/>
      <c r="D29" s="552"/>
      <c r="E29" s="552"/>
      <c r="F29" s="552"/>
      <c r="G29" s="552"/>
      <c r="H29" s="552"/>
      <c r="I29" s="552"/>
      <c r="J29" s="552"/>
      <c r="K29" s="552"/>
      <c r="L29" s="552"/>
      <c r="M29" s="552"/>
      <c r="N29" s="552"/>
      <c r="O29" s="552"/>
      <c r="P29" s="552"/>
    </row>
    <row r="30" spans="1:16" x14ac:dyDescent="0.2">
      <c r="A30" s="552"/>
      <c r="B30" s="552"/>
      <c r="C30" s="552"/>
      <c r="D30" s="552"/>
      <c r="E30" s="552"/>
      <c r="F30" s="552"/>
      <c r="G30" s="552"/>
      <c r="H30" s="552"/>
      <c r="I30" s="552"/>
      <c r="J30" s="552"/>
      <c r="K30" s="552"/>
      <c r="L30" s="552"/>
      <c r="M30" s="552"/>
      <c r="N30" s="552"/>
      <c r="O30" s="552"/>
      <c r="P30" s="552"/>
    </row>
    <row r="31" spans="1:16" x14ac:dyDescent="0.2">
      <c r="A31" s="552"/>
      <c r="B31" s="552"/>
      <c r="C31" s="552"/>
      <c r="D31" s="552"/>
      <c r="E31" s="552"/>
      <c r="F31" s="552"/>
      <c r="G31" s="552"/>
      <c r="H31" s="552"/>
      <c r="I31" s="552"/>
      <c r="J31" s="552"/>
      <c r="K31" s="552"/>
      <c r="L31" s="552"/>
      <c r="M31" s="552"/>
      <c r="N31" s="552"/>
      <c r="O31" s="552"/>
      <c r="P31" s="552"/>
    </row>
    <row r="32" spans="1:16" x14ac:dyDescent="0.2">
      <c r="A32" s="552"/>
      <c r="B32" s="552"/>
      <c r="C32" s="552"/>
      <c r="D32" s="552"/>
      <c r="E32" s="552"/>
      <c r="F32" s="552"/>
      <c r="G32" s="552"/>
      <c r="H32" s="552"/>
      <c r="I32" s="552"/>
      <c r="J32" s="552"/>
      <c r="K32" s="552"/>
      <c r="L32" s="552"/>
      <c r="M32" s="552"/>
      <c r="N32" s="552"/>
      <c r="O32" s="552"/>
      <c r="P32" s="552"/>
    </row>
    <row r="33" spans="1:16" x14ac:dyDescent="0.2">
      <c r="A33" s="552"/>
      <c r="B33" s="552"/>
      <c r="C33" s="552"/>
      <c r="D33" s="552"/>
      <c r="E33" s="552"/>
      <c r="F33" s="552"/>
      <c r="G33" s="552"/>
      <c r="H33" s="552"/>
      <c r="I33" s="552"/>
      <c r="J33" s="552"/>
      <c r="K33" s="552"/>
      <c r="L33" s="552"/>
      <c r="M33" s="552"/>
      <c r="N33" s="552"/>
      <c r="O33" s="552"/>
      <c r="P33" s="552"/>
    </row>
    <row r="34" spans="1:16" x14ac:dyDescent="0.2">
      <c r="A34" s="552"/>
      <c r="B34" s="552"/>
      <c r="C34" s="552"/>
      <c r="D34" s="552"/>
      <c r="E34" s="552"/>
      <c r="F34" s="552"/>
      <c r="G34" s="552"/>
      <c r="H34" s="552"/>
      <c r="I34" s="552"/>
      <c r="J34" s="552"/>
      <c r="K34" s="552"/>
      <c r="L34" s="552"/>
      <c r="M34" s="552"/>
      <c r="N34" s="552"/>
      <c r="O34" s="552"/>
      <c r="P34" s="552"/>
    </row>
    <row r="35" spans="1:16" x14ac:dyDescent="0.2">
      <c r="A35" s="552"/>
      <c r="B35" s="552"/>
      <c r="C35" s="552"/>
      <c r="D35" s="552"/>
      <c r="E35" s="552"/>
      <c r="F35" s="552"/>
      <c r="G35" s="552"/>
      <c r="H35" s="552"/>
      <c r="I35" s="552"/>
      <c r="J35" s="552"/>
      <c r="K35" s="552"/>
      <c r="L35" s="552"/>
      <c r="M35" s="552"/>
      <c r="N35" s="552"/>
      <c r="O35" s="552"/>
      <c r="P35" s="552"/>
    </row>
    <row r="36" spans="1:16" x14ac:dyDescent="0.2">
      <c r="A36" s="552"/>
      <c r="B36" s="552"/>
      <c r="C36" s="552"/>
      <c r="D36" s="552"/>
      <c r="E36" s="552"/>
      <c r="F36" s="552"/>
      <c r="G36" s="552"/>
      <c r="H36" s="552"/>
      <c r="I36" s="552"/>
      <c r="J36" s="552"/>
      <c r="K36" s="552"/>
      <c r="L36" s="552"/>
      <c r="M36" s="552"/>
      <c r="N36" s="552"/>
      <c r="O36" s="552"/>
      <c r="P36" s="552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Madarász Hedvig Dr.</dc:creator>
  <cp:lastModifiedBy>Nagy Annamária dr.</cp:lastModifiedBy>
  <cp:lastPrinted>2013-03-13T18:04:38Z</cp:lastPrinted>
  <dcterms:created xsi:type="dcterms:W3CDTF">2010-12-01T16:37:31Z</dcterms:created>
  <dcterms:modified xsi:type="dcterms:W3CDTF">2014-08-19T08:10:21Z</dcterms:modified>
</cp:coreProperties>
</file>