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90" windowWidth="14955" windowHeight="11640" activeTab="1"/>
  </bookViews>
  <sheets>
    <sheet name="Országos" sheetId="1" r:id="rId1"/>
    <sheet name="Megyei betakarítás" sheetId="3" r:id="rId2"/>
    <sheet name=" Megyei vetés és talajelőkészít" sheetId="2" r:id="rId3"/>
  </sheets>
  <calcPr calcId="145621"/>
</workbook>
</file>

<file path=xl/calcChain.xml><?xml version="1.0" encoding="utf-8"?>
<calcChain xmlns="http://schemas.openxmlformats.org/spreadsheetml/2006/main">
  <c r="L26" i="2" l="1"/>
  <c r="L25" i="2"/>
  <c r="L24" i="2"/>
  <c r="L22" i="2"/>
  <c r="L21" i="2"/>
  <c r="L20" i="2"/>
  <c r="L19" i="2"/>
  <c r="L18" i="2"/>
  <c r="L17" i="2"/>
  <c r="L16" i="2"/>
  <c r="L14" i="2"/>
  <c r="L13" i="2"/>
  <c r="L12" i="2"/>
  <c r="L11" i="2"/>
  <c r="L10" i="2"/>
  <c r="L9" i="2"/>
  <c r="L8" i="2"/>
  <c r="L7" i="2"/>
  <c r="L6" i="2"/>
  <c r="F13" i="3"/>
  <c r="L27" i="3" l="1"/>
  <c r="L23" i="3"/>
  <c r="L15" i="3"/>
  <c r="L28" i="3" s="1"/>
  <c r="G27" i="3"/>
  <c r="G28" i="3" s="1"/>
  <c r="G23" i="3"/>
  <c r="G15" i="3"/>
  <c r="V27" i="3" l="1"/>
  <c r="V23" i="3"/>
  <c r="V15" i="3"/>
  <c r="V28" i="3" s="1"/>
  <c r="Q27" i="3"/>
  <c r="Q23" i="3"/>
  <c r="Q15" i="3"/>
  <c r="B27" i="3"/>
  <c r="B23" i="3"/>
  <c r="B15" i="3"/>
  <c r="B28" i="3" l="1"/>
  <c r="Q28" i="3"/>
  <c r="S21" i="3"/>
  <c r="S19" i="3"/>
  <c r="S20" i="3" l="1"/>
  <c r="B7" i="1" l="1"/>
  <c r="B6" i="1"/>
  <c r="B9" i="1" l="1"/>
  <c r="B8" i="1" l="1"/>
  <c r="B5" i="1"/>
  <c r="I9" i="3"/>
  <c r="I25" i="3" l="1"/>
  <c r="X24" i="3"/>
  <c r="X26" i="3"/>
  <c r="X14" i="3"/>
  <c r="F10" i="3"/>
  <c r="K10" i="3" l="1"/>
  <c r="W27" i="3" l="1"/>
  <c r="Z26" i="3"/>
  <c r="Z25" i="3"/>
  <c r="X25" i="3"/>
  <c r="Z24" i="3"/>
  <c r="W23" i="3"/>
  <c r="Z22" i="3"/>
  <c r="X22" i="3"/>
  <c r="Z21" i="3"/>
  <c r="X21" i="3"/>
  <c r="Z20" i="3"/>
  <c r="X20" i="3"/>
  <c r="Z19" i="3"/>
  <c r="X19" i="3"/>
  <c r="Z18" i="3"/>
  <c r="X18" i="3"/>
  <c r="Z17" i="3"/>
  <c r="X17" i="3"/>
  <c r="Z16" i="3"/>
  <c r="X16" i="3"/>
  <c r="W15" i="3"/>
  <c r="Z14" i="3"/>
  <c r="Z13" i="3"/>
  <c r="X13" i="3"/>
  <c r="Z12" i="3"/>
  <c r="X12" i="3"/>
  <c r="Z11" i="3"/>
  <c r="X11" i="3"/>
  <c r="Z10" i="3"/>
  <c r="X10" i="3"/>
  <c r="Z9" i="3"/>
  <c r="X9" i="3"/>
  <c r="Z8" i="3"/>
  <c r="X8" i="3"/>
  <c r="Z7" i="3"/>
  <c r="X7" i="3"/>
  <c r="Z6" i="3"/>
  <c r="X6" i="3"/>
  <c r="R27" i="3"/>
  <c r="U26" i="3"/>
  <c r="S26" i="3"/>
  <c r="U25" i="3"/>
  <c r="S25" i="3"/>
  <c r="U24" i="3"/>
  <c r="S24" i="3"/>
  <c r="R23" i="3"/>
  <c r="U22" i="3"/>
  <c r="S22" i="3"/>
  <c r="U21" i="3"/>
  <c r="U20" i="3"/>
  <c r="U19" i="3"/>
  <c r="U18" i="3"/>
  <c r="S18" i="3"/>
  <c r="U17" i="3"/>
  <c r="S17" i="3"/>
  <c r="U16" i="3"/>
  <c r="S16" i="3"/>
  <c r="R15" i="3"/>
  <c r="U14" i="3"/>
  <c r="S14" i="3"/>
  <c r="U13" i="3"/>
  <c r="S13" i="3"/>
  <c r="U12" i="3"/>
  <c r="S12" i="3"/>
  <c r="U11" i="3"/>
  <c r="S11" i="3"/>
  <c r="U10" i="3"/>
  <c r="S10" i="3"/>
  <c r="U9" i="3"/>
  <c r="S9" i="3"/>
  <c r="U8" i="3"/>
  <c r="S8" i="3"/>
  <c r="U7" i="3"/>
  <c r="S7" i="3"/>
  <c r="U6" i="3"/>
  <c r="S6" i="3"/>
  <c r="M27" i="3"/>
  <c r="P26" i="3"/>
  <c r="N26" i="3"/>
  <c r="P25" i="3"/>
  <c r="N25" i="3"/>
  <c r="P24" i="3"/>
  <c r="N24" i="3"/>
  <c r="M23" i="3"/>
  <c r="P22" i="3"/>
  <c r="N22" i="3"/>
  <c r="P21" i="3"/>
  <c r="N21" i="3"/>
  <c r="P20" i="3"/>
  <c r="N20" i="3"/>
  <c r="P19" i="3"/>
  <c r="N19" i="3"/>
  <c r="P18" i="3"/>
  <c r="N18" i="3"/>
  <c r="P17" i="3"/>
  <c r="N17" i="3"/>
  <c r="P16" i="3"/>
  <c r="N16" i="3"/>
  <c r="M15" i="3"/>
  <c r="P14" i="3"/>
  <c r="N14" i="3"/>
  <c r="P13" i="3"/>
  <c r="N13" i="3"/>
  <c r="P12" i="3"/>
  <c r="N12" i="3"/>
  <c r="P11" i="3"/>
  <c r="N11" i="3"/>
  <c r="P10" i="3"/>
  <c r="N10" i="3"/>
  <c r="P9" i="3"/>
  <c r="N9" i="3"/>
  <c r="P8" i="3"/>
  <c r="N8" i="3"/>
  <c r="P7" i="3"/>
  <c r="N7" i="3"/>
  <c r="P6" i="3"/>
  <c r="N6" i="3"/>
  <c r="H27" i="3"/>
  <c r="K26" i="3"/>
  <c r="I26" i="3"/>
  <c r="K25" i="3"/>
  <c r="K24" i="3"/>
  <c r="I24" i="3"/>
  <c r="H23" i="3"/>
  <c r="K22" i="3"/>
  <c r="I22" i="3"/>
  <c r="K21" i="3"/>
  <c r="I21" i="3"/>
  <c r="K20" i="3"/>
  <c r="I20" i="3"/>
  <c r="K19" i="3"/>
  <c r="I19" i="3"/>
  <c r="K18" i="3"/>
  <c r="I18" i="3"/>
  <c r="K17" i="3"/>
  <c r="I17" i="3"/>
  <c r="K16" i="3"/>
  <c r="I16" i="3"/>
  <c r="H15" i="3"/>
  <c r="K14" i="3"/>
  <c r="I14" i="3"/>
  <c r="K13" i="3"/>
  <c r="I13" i="3"/>
  <c r="K12" i="3"/>
  <c r="I12" i="3"/>
  <c r="K11" i="3"/>
  <c r="I11" i="3"/>
  <c r="I10" i="3"/>
  <c r="K9" i="3"/>
  <c r="K8" i="3"/>
  <c r="I8" i="3"/>
  <c r="K7" i="3"/>
  <c r="I7" i="3"/>
  <c r="K6" i="3"/>
  <c r="I6" i="3"/>
  <c r="C27" i="3"/>
  <c r="F26" i="3"/>
  <c r="D26" i="3"/>
  <c r="F25" i="3"/>
  <c r="D25" i="3"/>
  <c r="F24" i="3"/>
  <c r="D24" i="3"/>
  <c r="C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C15" i="3"/>
  <c r="F14" i="3"/>
  <c r="D14" i="3"/>
  <c r="D13" i="3"/>
  <c r="F12" i="3"/>
  <c r="D12" i="3"/>
  <c r="F11" i="3"/>
  <c r="D11" i="3"/>
  <c r="D10" i="3"/>
  <c r="F9" i="3"/>
  <c r="D9" i="3"/>
  <c r="F8" i="3"/>
  <c r="D8" i="3"/>
  <c r="F7" i="3"/>
  <c r="D7" i="3"/>
  <c r="F6" i="3"/>
  <c r="D6" i="3"/>
  <c r="O27" i="2"/>
  <c r="N27" i="2"/>
  <c r="M27" i="2"/>
  <c r="L27" i="2"/>
  <c r="K27" i="2"/>
  <c r="J27" i="2"/>
  <c r="O23" i="2"/>
  <c r="N23" i="2"/>
  <c r="M23" i="2"/>
  <c r="L23" i="2"/>
  <c r="K23" i="2"/>
  <c r="J23" i="2"/>
  <c r="O15" i="2"/>
  <c r="N15" i="2"/>
  <c r="M15" i="2"/>
  <c r="L15" i="2"/>
  <c r="K15" i="2"/>
  <c r="J15" i="2"/>
  <c r="I27" i="2"/>
  <c r="H27" i="2"/>
  <c r="G27" i="2"/>
  <c r="F27" i="2"/>
  <c r="E27" i="2"/>
  <c r="D27" i="2"/>
  <c r="C27" i="2"/>
  <c r="B27" i="2"/>
  <c r="I23" i="2"/>
  <c r="H23" i="2"/>
  <c r="G23" i="2"/>
  <c r="F23" i="2"/>
  <c r="E23" i="2"/>
  <c r="D23" i="2"/>
  <c r="C23" i="2"/>
  <c r="B23" i="2"/>
  <c r="I15" i="2"/>
  <c r="H15" i="2"/>
  <c r="H28" i="2" s="1"/>
  <c r="B15" i="1" s="1"/>
  <c r="G15" i="2"/>
  <c r="F15" i="2"/>
  <c r="F28" i="2" s="1"/>
  <c r="B14" i="1" s="1"/>
  <c r="E15" i="2"/>
  <c r="D15" i="2"/>
  <c r="D28" i="2" s="1"/>
  <c r="B13" i="1" s="1"/>
  <c r="C15" i="2"/>
  <c r="B15" i="2"/>
  <c r="D15" i="3" l="1"/>
  <c r="U23" i="3"/>
  <c r="T23" i="3" s="1"/>
  <c r="D23" i="3"/>
  <c r="U27" i="3"/>
  <c r="T27" i="3" s="1"/>
  <c r="S15" i="3"/>
  <c r="R28" i="3"/>
  <c r="C8" i="1" s="1"/>
  <c r="U15" i="3"/>
  <c r="T15" i="3" s="1"/>
  <c r="N15" i="3"/>
  <c r="N23" i="3"/>
  <c r="I15" i="3"/>
  <c r="I23" i="3"/>
  <c r="K27" i="3"/>
  <c r="J27" i="3" s="1"/>
  <c r="J28" i="2"/>
  <c r="B16" i="1" s="1"/>
  <c r="N28" i="2"/>
  <c r="B20" i="1" s="1"/>
  <c r="L28" i="2"/>
  <c r="B19" i="1" s="1"/>
  <c r="S23" i="3"/>
  <c r="X15" i="3"/>
  <c r="B28" i="2"/>
  <c r="B12" i="1" s="1"/>
  <c r="Z27" i="3"/>
  <c r="Z23" i="3"/>
  <c r="Y23" i="3" s="1"/>
  <c r="P23" i="3"/>
  <c r="O23" i="3" s="1"/>
  <c r="F27" i="3"/>
  <c r="E27" i="3" s="1"/>
  <c r="F23" i="3"/>
  <c r="E23" i="3" s="1"/>
  <c r="I28" i="2"/>
  <c r="C15" i="1" s="1"/>
  <c r="D15" i="1" s="1"/>
  <c r="K23" i="3"/>
  <c r="J23" i="3" s="1"/>
  <c r="M28" i="2"/>
  <c r="C19" i="1" s="1"/>
  <c r="H28" i="3"/>
  <c r="C6" i="1" s="1"/>
  <c r="F15" i="3"/>
  <c r="E15" i="3" s="1"/>
  <c r="C28" i="2"/>
  <c r="C12" i="1" s="1"/>
  <c r="P27" i="3"/>
  <c r="O27" i="3" s="1"/>
  <c r="K15" i="3"/>
  <c r="J15" i="3" s="1"/>
  <c r="K28" i="2"/>
  <c r="C16" i="1" s="1"/>
  <c r="G28" i="2"/>
  <c r="C14" i="1" s="1"/>
  <c r="D14" i="1" s="1"/>
  <c r="Z15" i="3"/>
  <c r="Y15" i="3" s="1"/>
  <c r="W28" i="3"/>
  <c r="C9" i="1" s="1"/>
  <c r="P15" i="3"/>
  <c r="O15" i="3" s="1"/>
  <c r="M28" i="3"/>
  <c r="C7" i="1" s="1"/>
  <c r="C28" i="3"/>
  <c r="C5" i="1" s="1"/>
  <c r="O28" i="2"/>
  <c r="C20" i="1" s="1"/>
  <c r="E28" i="2"/>
  <c r="C13" i="1" s="1"/>
  <c r="D13" i="1" s="1"/>
  <c r="X23" i="3"/>
  <c r="X27" i="3"/>
  <c r="S27" i="3"/>
  <c r="N27" i="3"/>
  <c r="I27" i="3"/>
  <c r="D27" i="3"/>
  <c r="D16" i="1" l="1"/>
  <c r="D20" i="1"/>
  <c r="D19" i="1"/>
  <c r="D12" i="1"/>
  <c r="D28" i="3"/>
  <c r="D5" i="1" s="1"/>
  <c r="N28" i="3"/>
  <c r="D7" i="1" s="1"/>
  <c r="X28" i="3"/>
  <c r="D9" i="1" s="1"/>
  <c r="I28" i="3"/>
  <c r="D6" i="1" s="1"/>
  <c r="S28" i="3"/>
  <c r="D8" i="1" s="1"/>
  <c r="U28" i="3"/>
  <c r="Z28" i="3"/>
  <c r="F28" i="3"/>
  <c r="K28" i="3"/>
  <c r="P28" i="3"/>
  <c r="O28" i="3" l="1"/>
  <c r="E7" i="1" s="1"/>
  <c r="F7" i="1"/>
  <c r="Y28" i="3"/>
  <c r="E9" i="1" s="1"/>
  <c r="F9" i="1"/>
  <c r="T28" i="3"/>
  <c r="E8" i="1" s="1"/>
  <c r="F8" i="1"/>
  <c r="J28" i="3"/>
  <c r="E6" i="1" s="1"/>
  <c r="F6" i="1"/>
  <c r="E28" i="3"/>
  <c r="E5" i="1" s="1"/>
  <c r="F5" i="1"/>
</calcChain>
</file>

<file path=xl/sharedStrings.xml><?xml version="1.0" encoding="utf-8"?>
<sst xmlns="http://schemas.openxmlformats.org/spreadsheetml/2006/main" count="158" uniqueCount="66">
  <si>
    <t>Növényfaj</t>
  </si>
  <si>
    <t>Összes terület (ha)</t>
  </si>
  <si>
    <t>Betakarított terület (ha)</t>
  </si>
  <si>
    <t>Termésátlag (kg/ha)</t>
  </si>
  <si>
    <t>Összes termés (tonna)</t>
  </si>
  <si>
    <t>Napraforgó</t>
  </si>
  <si>
    <t>Szója</t>
  </si>
  <si>
    <t>Kukorica</t>
  </si>
  <si>
    <t>Burgonya</t>
  </si>
  <si>
    <t>Cukorrépa</t>
  </si>
  <si>
    <t>Vetési szándék (ha)</t>
  </si>
  <si>
    <t>Elvégzett munka (ha)</t>
  </si>
  <si>
    <t>Teljesítés (%)</t>
  </si>
  <si>
    <t>Őszi káposztarepce</t>
  </si>
  <si>
    <t>Őszi árpa</t>
  </si>
  <si>
    <t>Őszi búza</t>
  </si>
  <si>
    <t>Rozs</t>
  </si>
  <si>
    <t>Triticale</t>
  </si>
  <si>
    <t>Magágykészítés ősziek alá</t>
  </si>
  <si>
    <t>Őszi mélyszántás tavasziak alá</t>
  </si>
  <si>
    <t>MEGYE</t>
  </si>
  <si>
    <t>Magágy készítés ősziek alá</t>
  </si>
  <si>
    <t>Napraforgó (összes)</t>
  </si>
  <si>
    <t>Kukorica (szemes)</t>
  </si>
  <si>
    <t>Összes termést 
adó terület</t>
  </si>
  <si>
    <t>Betakarított terület</t>
  </si>
  <si>
    <t>Termésátlag</t>
  </si>
  <si>
    <t>Összes 
termés</t>
  </si>
  <si>
    <t>Vetési szándék</t>
  </si>
  <si>
    <t>Elvégzett munka</t>
  </si>
  <si>
    <t>Szándék</t>
  </si>
  <si>
    <t>ha-ban</t>
  </si>
  <si>
    <t>ha</t>
  </si>
  <si>
    <t>%</t>
  </si>
  <si>
    <t>kg/ha</t>
  </si>
  <si>
    <t>tonna</t>
  </si>
  <si>
    <t>Baranya</t>
  </si>
  <si>
    <t xml:space="preserve">Fejér </t>
  </si>
  <si>
    <t>Győr-Moson-Sopron</t>
  </si>
  <si>
    <t>Komárom-Esztergom</t>
  </si>
  <si>
    <t>Somogy</t>
  </si>
  <si>
    <t>Tolna</t>
  </si>
  <si>
    <t>Vas</t>
  </si>
  <si>
    <t>Veszprém</t>
  </si>
  <si>
    <t>Zala</t>
  </si>
  <si>
    <t>Dunántúl</t>
  </si>
  <si>
    <t>Bács-Kiskun</t>
  </si>
  <si>
    <t>Békés</t>
  </si>
  <si>
    <t>Csongrád</t>
  </si>
  <si>
    <t>Hajdú-Bihar</t>
  </si>
  <si>
    <t>Jász-Nagykun-Szolnok</t>
  </si>
  <si>
    <t xml:space="preserve">Pest </t>
  </si>
  <si>
    <t>Szabolcs-Szatmár-Bereg</t>
  </si>
  <si>
    <t>Alföld</t>
  </si>
  <si>
    <t>Borsod-Abaúj-Zemplén</t>
  </si>
  <si>
    <t>Heves</t>
  </si>
  <si>
    <t>Nógrád</t>
  </si>
  <si>
    <t>Észak Magyarország</t>
  </si>
  <si>
    <t>Magyarország összesen:</t>
  </si>
  <si>
    <t>Szándék (ha)</t>
  </si>
  <si>
    <t>az őszi betakarítási, vetési és talajelőkészítési munkák állásáról</t>
  </si>
  <si>
    <t>Betakarított terület (%)</t>
  </si>
  <si>
    <t>Összeállította: NAK Mezőgazdasági Igazgatósága, a NAK megyei Igazgatóságainak adatai alapján</t>
  </si>
  <si>
    <t>Vetés és talajelőkészítés 2017.11.13.</t>
  </si>
  <si>
    <t>2017. november 13.</t>
  </si>
  <si>
    <t>Betakarítás 2017.11.13.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</si>
</sst>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F_t_-;\-* #,##0\ _F_t_-;_-* &quot;-&quot;\ _F_t_-;_-@_-"/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id"/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22">
    <xf numFmtId="0" fontId="0" fillId="0" borderId="0" xfId="0"/>
    <xf numFmtId="0" fontId="1" fillId="0" borderId="0" xfId="0" applyFont="1"/>
    <xf numFmtId="0" fontId="6" fillId="0" borderId="2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left" vertical="center"/>
    </xf>
    <xf numFmtId="0" fontId="8" fillId="0" borderId="0" xfId="0" applyFont="1"/>
    <xf numFmtId="0" fontId="6" fillId="0" borderId="0" xfId="1" applyFont="1" applyFill="1" applyBorder="1" applyAlignment="1">
      <alignment horizontal="left" vertical="center"/>
    </xf>
    <xf numFmtId="3" fontId="6" fillId="0" borderId="0" xfId="1" applyNumberFormat="1" applyFont="1" applyFill="1" applyBorder="1" applyAlignment="1">
      <alignment vertical="center"/>
    </xf>
    <xf numFmtId="1" fontId="6" fillId="0" borderId="0" xfId="1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4" fillId="0" borderId="1" xfId="3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3" fontId="4" fillId="0" borderId="2" xfId="3" applyNumberFormat="1" applyFont="1" applyFill="1" applyBorder="1" applyAlignment="1">
      <alignment horizontal="right" vertical="center"/>
    </xf>
    <xf numFmtId="3" fontId="4" fillId="0" borderId="3" xfId="3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vertical="center"/>
    </xf>
    <xf numFmtId="1" fontId="5" fillId="0" borderId="21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1" xfId="2" applyNumberFormat="1" applyFont="1" applyFill="1" applyBorder="1" applyAlignment="1">
      <alignment horizontal="right" vertical="center"/>
    </xf>
    <xf numFmtId="3" fontId="4" fillId="0" borderId="2" xfId="2" applyNumberFormat="1" applyFont="1" applyFill="1" applyBorder="1" applyAlignment="1">
      <alignment horizontal="right" vertical="center"/>
    </xf>
    <xf numFmtId="3" fontId="4" fillId="0" borderId="3" xfId="2" applyNumberFormat="1" applyFont="1" applyFill="1" applyBorder="1" applyAlignment="1">
      <alignment horizontal="right" vertical="center"/>
    </xf>
    <xf numFmtId="0" fontId="9" fillId="2" borderId="6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justify" vertical="center" wrapText="1"/>
    </xf>
    <xf numFmtId="3" fontId="9" fillId="0" borderId="6" xfId="1" applyNumberFormat="1" applyFont="1" applyBorder="1" applyAlignment="1">
      <alignment horizontal="center" vertical="center"/>
    </xf>
    <xf numFmtId="0" fontId="9" fillId="0" borderId="10" xfId="1" applyFont="1" applyFill="1" applyBorder="1" applyAlignment="1">
      <alignment horizontal="justify" vertical="center" wrapText="1"/>
    </xf>
    <xf numFmtId="3" fontId="9" fillId="0" borderId="10" xfId="1" applyNumberFormat="1" applyFont="1" applyBorder="1" applyAlignment="1">
      <alignment horizontal="center" vertical="center" wrapText="1"/>
    </xf>
    <xf numFmtId="9" fontId="9" fillId="0" borderId="10" xfId="1" applyNumberFormat="1" applyFont="1" applyBorder="1" applyAlignment="1">
      <alignment horizontal="center" vertical="center" wrapText="1"/>
    </xf>
    <xf numFmtId="3" fontId="9" fillId="0" borderId="9" xfId="1" applyNumberFormat="1" applyFont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3" fontId="9" fillId="2" borderId="7" xfId="1" applyNumberFormat="1" applyFont="1" applyFill="1" applyBorder="1" applyAlignment="1">
      <alignment horizontal="center" vertical="center" wrapText="1"/>
    </xf>
    <xf numFmtId="9" fontId="9" fillId="2" borderId="7" xfId="1" applyNumberFormat="1" applyFont="1" applyFill="1" applyBorder="1" applyAlignment="1">
      <alignment horizontal="center" vertical="center" wrapText="1"/>
    </xf>
    <xf numFmtId="3" fontId="9" fillId="3" borderId="11" xfId="1" applyNumberFormat="1" applyFont="1" applyFill="1" applyBorder="1" applyAlignment="1">
      <alignment horizontal="center" vertical="center" wrapText="1"/>
    </xf>
    <xf numFmtId="3" fontId="9" fillId="3" borderId="12" xfId="1" applyNumberFormat="1" applyFont="1" applyFill="1" applyBorder="1" applyAlignment="1">
      <alignment horizontal="center" vertical="center" wrapText="1"/>
    </xf>
    <xf numFmtId="1" fontId="9" fillId="0" borderId="6" xfId="1" applyNumberFormat="1" applyFont="1" applyBorder="1" applyAlignment="1">
      <alignment horizontal="center" vertical="center"/>
    </xf>
    <xf numFmtId="3" fontId="9" fillId="3" borderId="8" xfId="1" applyNumberFormat="1" applyFont="1" applyFill="1" applyBorder="1" applyAlignment="1">
      <alignment horizontal="center" vertical="center" wrapText="1"/>
    </xf>
    <xf numFmtId="3" fontId="9" fillId="3" borderId="13" xfId="1" applyNumberFormat="1" applyFont="1" applyFill="1" applyBorder="1" applyAlignment="1">
      <alignment horizontal="center" vertical="center" wrapText="1"/>
    </xf>
    <xf numFmtId="3" fontId="9" fillId="3" borderId="14" xfId="1" applyNumberFormat="1" applyFont="1" applyFill="1" applyBorder="1" applyAlignment="1">
      <alignment horizontal="center" vertical="center" wrapText="1"/>
    </xf>
    <xf numFmtId="3" fontId="9" fillId="3" borderId="15" xfId="1" applyNumberFormat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justify" vertical="center" wrapText="1"/>
    </xf>
    <xf numFmtId="41" fontId="9" fillId="0" borderId="9" xfId="1" applyNumberFormat="1" applyFont="1" applyFill="1" applyBorder="1" applyAlignment="1">
      <alignment vertical="center"/>
    </xf>
    <xf numFmtId="9" fontId="9" fillId="0" borderId="9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justify" vertical="center" wrapText="1"/>
    </xf>
    <xf numFmtId="41" fontId="9" fillId="2" borderId="6" xfId="1" applyNumberFormat="1" applyFont="1" applyFill="1" applyBorder="1" applyAlignment="1">
      <alignment horizontal="center" vertical="center" wrapText="1"/>
    </xf>
    <xf numFmtId="9" fontId="9" fillId="2" borderId="6" xfId="1" applyNumberFormat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10" fillId="0" borderId="0" xfId="0" applyFont="1"/>
    <xf numFmtId="14" fontId="6" fillId="0" borderId="0" xfId="1" applyNumberFormat="1" applyFont="1" applyFill="1" applyBorder="1" applyAlignment="1">
      <alignment horizontal="left" vertical="center"/>
    </xf>
    <xf numFmtId="0" fontId="7" fillId="0" borderId="22" xfId="1" applyFont="1" applyFill="1" applyBorder="1" applyAlignment="1">
      <alignment horizontal="centerContinuous" vertical="center"/>
    </xf>
    <xf numFmtId="0" fontId="7" fillId="0" borderId="23" xfId="1" applyFont="1" applyFill="1" applyBorder="1" applyAlignment="1">
      <alignment horizontal="centerContinuous" vertical="center"/>
    </xf>
    <xf numFmtId="0" fontId="7" fillId="0" borderId="24" xfId="1" applyFont="1" applyFill="1" applyBorder="1" applyAlignment="1">
      <alignment horizontal="centerContinuous" vertical="center"/>
    </xf>
    <xf numFmtId="0" fontId="7" fillId="0" borderId="25" xfId="1" applyFont="1" applyFill="1" applyBorder="1" applyAlignment="1">
      <alignment horizontal="centerContinuous"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vertical="center"/>
    </xf>
    <xf numFmtId="3" fontId="11" fillId="0" borderId="19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1" fontId="7" fillId="0" borderId="16" xfId="1" applyNumberFormat="1" applyFont="1" applyFill="1" applyBorder="1" applyAlignment="1">
      <alignment horizontal="centerContinuous" vertical="center"/>
    </xf>
    <xf numFmtId="1" fontId="7" fillId="0" borderId="25" xfId="1" applyNumberFormat="1" applyFont="1" applyFill="1" applyBorder="1" applyAlignment="1">
      <alignment horizontal="centerContinuous" vertical="center"/>
    </xf>
    <xf numFmtId="1" fontId="7" fillId="0" borderId="16" xfId="0" applyNumberFormat="1" applyFont="1" applyFill="1" applyBorder="1" applyAlignment="1">
      <alignment horizontal="centerContinuous" vertical="center"/>
    </xf>
    <xf numFmtId="1" fontId="7" fillId="0" borderId="25" xfId="0" applyNumberFormat="1" applyFont="1" applyFill="1" applyBorder="1" applyAlignment="1">
      <alignment horizontal="centerContinuous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1" fontId="7" fillId="0" borderId="0" xfId="1" applyNumberFormat="1" applyFont="1" applyAlignment="1">
      <alignment horizontal="left" vertical="center" wrapText="1"/>
    </xf>
    <xf numFmtId="0" fontId="7" fillId="0" borderId="0" xfId="1" applyFont="1" applyAlignment="1">
      <alignment wrapText="1"/>
    </xf>
    <xf numFmtId="0" fontId="12" fillId="0" borderId="0" xfId="0" applyFont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1" fontId="6" fillId="0" borderId="33" xfId="1" applyNumberFormat="1" applyFont="1" applyFill="1" applyBorder="1" applyAlignment="1">
      <alignment horizontal="center" vertical="center"/>
    </xf>
    <xf numFmtId="1" fontId="6" fillId="0" borderId="34" xfId="1" applyNumberFormat="1" applyFont="1" applyFill="1" applyBorder="1" applyAlignment="1">
      <alignment horizontal="center" vertical="center"/>
    </xf>
    <xf numFmtId="1" fontId="6" fillId="0" borderId="35" xfId="1" applyNumberFormat="1" applyFont="1" applyFill="1" applyBorder="1" applyAlignment="1">
      <alignment horizontal="center" vertical="center"/>
    </xf>
    <xf numFmtId="1" fontId="7" fillId="0" borderId="36" xfId="1" applyNumberFormat="1" applyFont="1" applyFill="1" applyBorder="1" applyAlignment="1">
      <alignment horizontal="center" vertical="center" wrapText="1"/>
    </xf>
    <xf numFmtId="0" fontId="7" fillId="0" borderId="37" xfId="1" applyFont="1" applyFill="1" applyBorder="1" applyAlignment="1">
      <alignment horizontal="center" vertical="center"/>
    </xf>
    <xf numFmtId="1" fontId="7" fillId="0" borderId="38" xfId="1" applyNumberFormat="1" applyFont="1" applyFill="1" applyBorder="1" applyAlignment="1">
      <alignment horizontal="center" vertical="center" wrapText="1"/>
    </xf>
    <xf numFmtId="1" fontId="7" fillId="0" borderId="12" xfId="1" applyNumberFormat="1" applyFont="1" applyFill="1" applyBorder="1" applyAlignment="1">
      <alignment horizontal="center" vertical="center" wrapText="1"/>
    </xf>
    <xf numFmtId="1" fontId="7" fillId="0" borderId="39" xfId="1" applyNumberFormat="1" applyFont="1" applyFill="1" applyBorder="1" applyAlignment="1">
      <alignment horizontal="center" vertical="center" wrapText="1"/>
    </xf>
    <xf numFmtId="1" fontId="7" fillId="0" borderId="15" xfId="1" applyNumberFormat="1" applyFont="1" applyFill="1" applyBorder="1" applyAlignment="1">
      <alignment horizontal="center" vertical="center" wrapText="1"/>
    </xf>
    <xf numFmtId="1" fontId="7" fillId="0" borderId="40" xfId="1" applyNumberFormat="1" applyFont="1" applyFill="1" applyBorder="1" applyAlignment="1">
      <alignment horizontal="center" vertical="center"/>
    </xf>
    <xf numFmtId="1" fontId="7" fillId="0" borderId="41" xfId="1" applyNumberFormat="1" applyFont="1" applyFill="1" applyBorder="1" applyAlignment="1">
      <alignment horizontal="center" vertical="center"/>
    </xf>
    <xf numFmtId="1" fontId="7" fillId="0" borderId="42" xfId="1" applyNumberFormat="1" applyFont="1" applyFill="1" applyBorder="1" applyAlignment="1">
      <alignment horizontal="center" vertical="center" wrapText="1"/>
    </xf>
    <xf numFmtId="1" fontId="7" fillId="0" borderId="43" xfId="1" applyNumberFormat="1" applyFont="1" applyFill="1" applyBorder="1" applyAlignment="1">
      <alignment horizontal="center" vertical="center"/>
    </xf>
    <xf numFmtId="1" fontId="7" fillId="0" borderId="44" xfId="1" applyNumberFormat="1" applyFont="1" applyFill="1" applyBorder="1" applyAlignment="1">
      <alignment horizontal="center" vertical="center"/>
    </xf>
    <xf numFmtId="1" fontId="7" fillId="0" borderId="45" xfId="1" applyNumberFormat="1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/>
    </xf>
    <xf numFmtId="1" fontId="7" fillId="0" borderId="45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 wrapText="1"/>
    </xf>
    <xf numFmtId="1" fontId="7" fillId="0" borderId="43" xfId="0" applyNumberFormat="1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</cellXfs>
  <cellStyles count="4">
    <cellStyle name="Normál" xfId="0" builtinId="0"/>
    <cellStyle name="Normál 2" xfId="1"/>
    <cellStyle name="Normál_Munka2" xfId="2"/>
    <cellStyle name="Normál_Munka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sqref="A1:G1"/>
    </sheetView>
  </sheetViews>
  <sheetFormatPr defaultRowHeight="15" x14ac:dyDescent="0.25"/>
  <cols>
    <col min="1" max="1" width="30.140625" customWidth="1"/>
    <col min="2" max="2" width="18.85546875" customWidth="1"/>
    <col min="3" max="3" width="23" customWidth="1"/>
    <col min="4" max="4" width="15.28515625" customWidth="1"/>
    <col min="5" max="5" width="14.7109375" customWidth="1"/>
    <col min="6" max="6" width="18.42578125" customWidth="1"/>
  </cols>
  <sheetData>
    <row r="1" spans="1:9" ht="15.75" x14ac:dyDescent="0.25">
      <c r="A1" s="82" t="s">
        <v>64</v>
      </c>
      <c r="B1" s="82"/>
      <c r="C1" s="82"/>
      <c r="D1" s="82"/>
      <c r="E1" s="82"/>
      <c r="F1" s="82"/>
      <c r="G1" s="82"/>
    </row>
    <row r="2" spans="1:9" ht="15.75" x14ac:dyDescent="0.25">
      <c r="A2" s="82" t="s">
        <v>60</v>
      </c>
      <c r="B2" s="82"/>
      <c r="C2" s="82"/>
      <c r="D2" s="82"/>
      <c r="E2" s="82"/>
      <c r="F2" s="82"/>
      <c r="G2" s="82"/>
    </row>
    <row r="3" spans="1:9" ht="15.75" thickBot="1" x14ac:dyDescent="0.3"/>
    <row r="4" spans="1:9" ht="33.75" thickBot="1" x14ac:dyDescent="0.3">
      <c r="A4" s="36" t="s">
        <v>0</v>
      </c>
      <c r="B4" s="36" t="s">
        <v>1</v>
      </c>
      <c r="C4" s="36" t="s">
        <v>2</v>
      </c>
      <c r="D4" s="36" t="s">
        <v>61</v>
      </c>
      <c r="E4" s="36" t="s">
        <v>3</v>
      </c>
      <c r="F4" s="36" t="s">
        <v>4</v>
      </c>
    </row>
    <row r="5" spans="1:9" ht="17.25" thickBot="1" x14ac:dyDescent="0.3">
      <c r="A5" s="37" t="s">
        <v>5</v>
      </c>
      <c r="B5" s="38">
        <f>'Megyei betakarítás'!B28</f>
        <v>658711</v>
      </c>
      <c r="C5" s="38">
        <f>'Megyei betakarítás'!C28</f>
        <v>658653</v>
      </c>
      <c r="D5" s="38">
        <f>'Megyei betakarítás'!D28</f>
        <v>99.991194924633106</v>
      </c>
      <c r="E5" s="38">
        <f>'Megyei betakarítás'!E28</f>
        <v>2838.8340218597655</v>
      </c>
      <c r="F5" s="38">
        <f>'Megyei betakarítás'!F28</f>
        <v>1869806.5449999999</v>
      </c>
    </row>
    <row r="6" spans="1:9" ht="17.25" thickBot="1" x14ac:dyDescent="0.3">
      <c r="A6" s="37" t="s">
        <v>6</v>
      </c>
      <c r="B6" s="38">
        <f>'Megyei betakarítás'!G28</f>
        <v>65834</v>
      </c>
      <c r="C6" s="38">
        <f>'Megyei betakarítás'!H28</f>
        <v>65824</v>
      </c>
      <c r="D6" s="38">
        <f>'Megyei betakarítás'!I28</f>
        <v>99.984810280402229</v>
      </c>
      <c r="E6" s="38">
        <f>'Megyei betakarítás'!J28</f>
        <v>2461.8872447739427</v>
      </c>
      <c r="F6" s="38">
        <f>'Megyei betakarítás'!K28</f>
        <v>162051.266</v>
      </c>
      <c r="I6" s="61"/>
    </row>
    <row r="7" spans="1:9" ht="17.25" thickBot="1" x14ac:dyDescent="0.3">
      <c r="A7" s="37" t="s">
        <v>7</v>
      </c>
      <c r="B7" s="38">
        <f>'Megyei betakarítás'!L28</f>
        <v>1014188</v>
      </c>
      <c r="C7" s="38">
        <f>'Megyei betakarítás'!M28</f>
        <v>993913</v>
      </c>
      <c r="D7" s="38">
        <f>'Megyei betakarítás'!N28</f>
        <v>98.000863745183338</v>
      </c>
      <c r="E7" s="38">
        <f>'Megyei betakarítás'!O28</f>
        <v>6661.7447140745726</v>
      </c>
      <c r="F7" s="38">
        <f>'Megyei betakarítás'!P28</f>
        <v>6621194.6740000006</v>
      </c>
    </row>
    <row r="8" spans="1:9" ht="17.25" thickBot="1" x14ac:dyDescent="0.3">
      <c r="A8" s="37" t="s">
        <v>8</v>
      </c>
      <c r="B8" s="38">
        <f>'Megyei betakarítás'!Q28</f>
        <v>10502</v>
      </c>
      <c r="C8" s="38">
        <f>'Megyei betakarítás'!R28</f>
        <v>10502</v>
      </c>
      <c r="D8" s="38">
        <f>'Megyei betakarítás'!S28</f>
        <v>100</v>
      </c>
      <c r="E8" s="38">
        <f>'Megyei betakarítás'!T28</f>
        <v>24955.862407160541</v>
      </c>
      <c r="F8" s="38">
        <f>'Megyei betakarítás'!U28</f>
        <v>262086.467</v>
      </c>
    </row>
    <row r="9" spans="1:9" ht="17.25" thickBot="1" x14ac:dyDescent="0.3">
      <c r="A9" s="37" t="s">
        <v>9</v>
      </c>
      <c r="B9" s="38">
        <f>'Megyei betakarítás'!V28</f>
        <v>16061</v>
      </c>
      <c r="C9" s="38">
        <f>'Megyei betakarítás'!W28</f>
        <v>12803</v>
      </c>
      <c r="D9" s="38">
        <f>'Megyei betakarítás'!X28</f>
        <v>79.714837183238913</v>
      </c>
      <c r="E9" s="38">
        <f>'Megyei betakarítás'!Y28</f>
        <v>61705.970709989844</v>
      </c>
      <c r="F9" s="38">
        <f>'Megyei betakarítás'!Z28</f>
        <v>790021.54299999995</v>
      </c>
    </row>
    <row r="10" spans="1:9" ht="17.25" thickBot="1" x14ac:dyDescent="0.3">
      <c r="A10" s="39"/>
      <c r="B10" s="40"/>
      <c r="C10" s="40"/>
      <c r="D10" s="41"/>
      <c r="E10" s="42"/>
      <c r="F10" s="42"/>
    </row>
    <row r="11" spans="1:9" ht="33.75" thickBot="1" x14ac:dyDescent="0.3">
      <c r="A11" s="43" t="s">
        <v>0</v>
      </c>
      <c r="B11" s="44" t="s">
        <v>10</v>
      </c>
      <c r="C11" s="44" t="s">
        <v>11</v>
      </c>
      <c r="D11" s="45" t="s">
        <v>12</v>
      </c>
      <c r="E11" s="46"/>
      <c r="F11" s="47"/>
    </row>
    <row r="12" spans="1:9" ht="17.25" thickBot="1" x14ac:dyDescent="0.3">
      <c r="A12" s="37" t="s">
        <v>13</v>
      </c>
      <c r="B12" s="38">
        <f>' Megyei vetés és talajelőkészít'!B28</f>
        <v>293184</v>
      </c>
      <c r="C12" s="38">
        <f>' Megyei vetés és talajelőkészít'!C28</f>
        <v>292938</v>
      </c>
      <c r="D12" s="48">
        <f t="shared" ref="D12:D16" si="0">SUM(C12/B12*100)</f>
        <v>99.916093647675169</v>
      </c>
      <c r="E12" s="49"/>
      <c r="F12" s="50"/>
    </row>
    <row r="13" spans="1:9" ht="17.25" thickBot="1" x14ac:dyDescent="0.3">
      <c r="A13" s="37" t="s">
        <v>14</v>
      </c>
      <c r="B13" s="38">
        <f>' Megyei vetés és talajelőkészít'!D28</f>
        <v>233314</v>
      </c>
      <c r="C13" s="38">
        <f>' Megyei vetés és talajelőkészít'!E28</f>
        <v>232771</v>
      </c>
      <c r="D13" s="48">
        <f t="shared" si="0"/>
        <v>99.767266430647112</v>
      </c>
      <c r="E13" s="49"/>
      <c r="F13" s="50"/>
    </row>
    <row r="14" spans="1:9" ht="17.25" thickBot="1" x14ac:dyDescent="0.3">
      <c r="A14" s="37" t="s">
        <v>15</v>
      </c>
      <c r="B14" s="38">
        <f>' Megyei vetés és talajelőkészít'!F28</f>
        <v>965997</v>
      </c>
      <c r="C14" s="38">
        <f>' Megyei vetés és talajelőkészít'!G28</f>
        <v>957486</v>
      </c>
      <c r="D14" s="48">
        <f t="shared" si="0"/>
        <v>99.118941363171928</v>
      </c>
      <c r="E14" s="49"/>
      <c r="F14" s="50"/>
    </row>
    <row r="15" spans="1:9" ht="17.25" thickBot="1" x14ac:dyDescent="0.3">
      <c r="A15" s="37" t="s">
        <v>16</v>
      </c>
      <c r="B15" s="38">
        <f>' Megyei vetés és talajelőkészít'!H28</f>
        <v>27421</v>
      </c>
      <c r="C15" s="38">
        <f>' Megyei vetés és talajelőkészít'!I28</f>
        <v>27238</v>
      </c>
      <c r="D15" s="48">
        <f t="shared" si="0"/>
        <v>99.332628277597451</v>
      </c>
      <c r="E15" s="49"/>
      <c r="F15" s="50"/>
    </row>
    <row r="16" spans="1:9" ht="17.25" thickBot="1" x14ac:dyDescent="0.3">
      <c r="A16" s="37" t="s">
        <v>17</v>
      </c>
      <c r="B16" s="38">
        <f>' Megyei vetés és talajelőkészít'!J28</f>
        <v>98256</v>
      </c>
      <c r="C16" s="38">
        <f>' Megyei vetés és talajelőkészít'!K28</f>
        <v>96817</v>
      </c>
      <c r="D16" s="48">
        <f t="shared" si="0"/>
        <v>98.535458394398319</v>
      </c>
      <c r="E16" s="51"/>
      <c r="F16" s="52"/>
    </row>
    <row r="17" spans="1:6" ht="17.25" thickBot="1" x14ac:dyDescent="0.3">
      <c r="A17" s="53"/>
      <c r="B17" s="54"/>
      <c r="C17" s="54"/>
      <c r="D17" s="55"/>
      <c r="E17" s="56"/>
      <c r="F17" s="56"/>
    </row>
    <row r="18" spans="1:6" ht="17.25" thickBot="1" x14ac:dyDescent="0.3">
      <c r="A18" s="57"/>
      <c r="B18" s="58" t="s">
        <v>59</v>
      </c>
      <c r="C18" s="58" t="s">
        <v>11</v>
      </c>
      <c r="D18" s="59" t="s">
        <v>12</v>
      </c>
      <c r="E18" s="46"/>
      <c r="F18" s="47"/>
    </row>
    <row r="19" spans="1:6" ht="32.25" customHeight="1" thickBot="1" x14ac:dyDescent="0.3">
      <c r="A19" s="60" t="s">
        <v>18</v>
      </c>
      <c r="B19" s="38">
        <f>' Megyei vetés és talajelőkészít'!L28</f>
        <v>1618172</v>
      </c>
      <c r="C19" s="38">
        <f>' Megyei vetés és talajelőkészít'!M28</f>
        <v>1614773</v>
      </c>
      <c r="D19" s="38">
        <f t="shared" ref="D19:D20" si="1">SUM(C19/B19*100)</f>
        <v>99.789948163730429</v>
      </c>
      <c r="E19" s="49"/>
      <c r="F19" s="50"/>
    </row>
    <row r="20" spans="1:6" ht="24" customHeight="1" thickBot="1" x14ac:dyDescent="0.3">
      <c r="A20" s="60" t="s">
        <v>19</v>
      </c>
      <c r="B20" s="38">
        <f>' Megyei vetés és talajelőkészít'!N28</f>
        <v>2015673</v>
      </c>
      <c r="C20" s="38">
        <f>' Megyei vetés és talajelőkészít'!O28</f>
        <v>1176011</v>
      </c>
      <c r="D20" s="38">
        <f t="shared" si="1"/>
        <v>58.34334239730353</v>
      </c>
      <c r="E20" s="51"/>
      <c r="F20" s="52"/>
    </row>
    <row r="22" spans="1:6" ht="33.75" customHeight="1" x14ac:dyDescent="0.25">
      <c r="A22" s="80" t="s">
        <v>62</v>
      </c>
      <c r="B22" s="80"/>
      <c r="C22" s="80"/>
      <c r="D22" s="80"/>
      <c r="E22" s="81"/>
      <c r="F22" s="81"/>
    </row>
  </sheetData>
  <mergeCells count="3">
    <mergeCell ref="A22:F22"/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tabSelected="1" view="pageLayout" zoomScaleNormal="100" workbookViewId="0">
      <selection activeCell="U14" sqref="U14"/>
    </sheetView>
  </sheetViews>
  <sheetFormatPr defaultRowHeight="15.75" x14ac:dyDescent="0.25"/>
  <cols>
    <col min="1" max="1" width="22.140625" style="5" customWidth="1"/>
    <col min="2" max="2" width="9.85546875" style="5" customWidth="1"/>
    <col min="3" max="3" width="8.7109375" style="5" customWidth="1"/>
    <col min="4" max="4" width="6.140625" style="5" customWidth="1"/>
    <col min="5" max="5" width="9.140625" style="5" customWidth="1"/>
    <col min="6" max="6" width="10.42578125" style="5" customWidth="1"/>
    <col min="8" max="8" width="8.140625" customWidth="1"/>
    <col min="9" max="9" width="5.85546875" customWidth="1"/>
    <col min="10" max="10" width="11.7109375" customWidth="1"/>
    <col min="11" max="11" width="10.28515625" customWidth="1"/>
    <col min="12" max="12" width="9.85546875" customWidth="1"/>
    <col min="13" max="13" width="10.85546875" customWidth="1"/>
    <col min="14" max="14" width="5.140625" customWidth="1"/>
    <col min="15" max="15" width="8.85546875" customWidth="1"/>
    <col min="16" max="16" width="11.42578125" customWidth="1"/>
    <col min="17" max="17" width="7.7109375" customWidth="1"/>
    <col min="18" max="18" width="8.7109375" customWidth="1"/>
    <col min="19" max="19" width="6.5703125" customWidth="1"/>
    <col min="20" max="20" width="12.28515625" customWidth="1"/>
    <col min="21" max="21" width="9.42578125" customWidth="1"/>
    <col min="23" max="23" width="8.7109375" customWidth="1"/>
    <col min="24" max="24" width="6.140625" customWidth="1"/>
    <col min="25" max="25" width="7.7109375" customWidth="1"/>
    <col min="26" max="26" width="9.85546875" customWidth="1"/>
  </cols>
  <sheetData>
    <row r="1" spans="1:26" ht="16.5" thickBot="1" x14ac:dyDescent="0.3">
      <c r="A1" s="77" t="s">
        <v>65</v>
      </c>
      <c r="B1" s="78"/>
      <c r="C1" s="78"/>
      <c r="D1" s="78"/>
      <c r="E1" s="78"/>
      <c r="F1" s="78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x14ac:dyDescent="0.25">
      <c r="A2" s="83" t="s">
        <v>20</v>
      </c>
      <c r="B2" s="86" t="s">
        <v>22</v>
      </c>
      <c r="C2" s="87"/>
      <c r="D2" s="87"/>
      <c r="E2" s="87"/>
      <c r="F2" s="88"/>
      <c r="G2" s="103" t="s">
        <v>6</v>
      </c>
      <c r="H2" s="103"/>
      <c r="I2" s="103"/>
      <c r="J2" s="103"/>
      <c r="K2" s="104"/>
      <c r="L2" s="116" t="s">
        <v>23</v>
      </c>
      <c r="M2" s="103"/>
      <c r="N2" s="103"/>
      <c r="O2" s="103"/>
      <c r="P2" s="104"/>
      <c r="Q2" s="116" t="s">
        <v>8</v>
      </c>
      <c r="R2" s="103"/>
      <c r="S2" s="103"/>
      <c r="T2" s="103"/>
      <c r="U2" s="104"/>
      <c r="V2" s="116" t="s">
        <v>9</v>
      </c>
      <c r="W2" s="103"/>
      <c r="X2" s="103"/>
      <c r="Y2" s="103"/>
      <c r="Z2" s="104"/>
    </row>
    <row r="3" spans="1:26" ht="15" x14ac:dyDescent="0.25">
      <c r="A3" s="84"/>
      <c r="B3" s="89" t="s">
        <v>24</v>
      </c>
      <c r="C3" s="91" t="s">
        <v>25</v>
      </c>
      <c r="D3" s="92"/>
      <c r="E3" s="95" t="s">
        <v>26</v>
      </c>
      <c r="F3" s="97" t="s">
        <v>27</v>
      </c>
      <c r="G3" s="105" t="s">
        <v>24</v>
      </c>
      <c r="H3" s="107" t="s">
        <v>25</v>
      </c>
      <c r="I3" s="108"/>
      <c r="J3" s="111" t="s">
        <v>26</v>
      </c>
      <c r="K3" s="113" t="s">
        <v>27</v>
      </c>
      <c r="L3" s="105" t="s">
        <v>24</v>
      </c>
      <c r="M3" s="107" t="s">
        <v>25</v>
      </c>
      <c r="N3" s="108"/>
      <c r="O3" s="111" t="s">
        <v>26</v>
      </c>
      <c r="P3" s="113" t="s">
        <v>27</v>
      </c>
      <c r="Q3" s="105" t="s">
        <v>24</v>
      </c>
      <c r="R3" s="107" t="s">
        <v>25</v>
      </c>
      <c r="S3" s="108"/>
      <c r="T3" s="111" t="s">
        <v>26</v>
      </c>
      <c r="U3" s="113" t="s">
        <v>27</v>
      </c>
      <c r="V3" s="105" t="s">
        <v>24</v>
      </c>
      <c r="W3" s="107" t="s">
        <v>25</v>
      </c>
      <c r="X3" s="108"/>
      <c r="Y3" s="111" t="s">
        <v>26</v>
      </c>
      <c r="Z3" s="113" t="s">
        <v>27</v>
      </c>
    </row>
    <row r="4" spans="1:26" ht="54.75" customHeight="1" x14ac:dyDescent="0.25">
      <c r="A4" s="84"/>
      <c r="B4" s="90"/>
      <c r="C4" s="93"/>
      <c r="D4" s="94"/>
      <c r="E4" s="96"/>
      <c r="F4" s="98"/>
      <c r="G4" s="106"/>
      <c r="H4" s="109"/>
      <c r="I4" s="110"/>
      <c r="J4" s="112"/>
      <c r="K4" s="114"/>
      <c r="L4" s="117"/>
      <c r="M4" s="109"/>
      <c r="N4" s="110"/>
      <c r="O4" s="112"/>
      <c r="P4" s="114"/>
      <c r="Q4" s="117"/>
      <c r="R4" s="109"/>
      <c r="S4" s="110"/>
      <c r="T4" s="112"/>
      <c r="U4" s="114"/>
      <c r="V4" s="117"/>
      <c r="W4" s="109"/>
      <c r="X4" s="110"/>
      <c r="Y4" s="112"/>
      <c r="Z4" s="114"/>
    </row>
    <row r="5" spans="1:26" ht="16.5" thickBot="1" x14ac:dyDescent="0.3">
      <c r="A5" s="85"/>
      <c r="B5" s="99" t="s">
        <v>32</v>
      </c>
      <c r="C5" s="100"/>
      <c r="D5" s="73" t="s">
        <v>33</v>
      </c>
      <c r="E5" s="73" t="s">
        <v>34</v>
      </c>
      <c r="F5" s="74" t="s">
        <v>35</v>
      </c>
      <c r="G5" s="115" t="s">
        <v>32</v>
      </c>
      <c r="H5" s="102"/>
      <c r="I5" s="75" t="s">
        <v>33</v>
      </c>
      <c r="J5" s="75" t="s">
        <v>34</v>
      </c>
      <c r="K5" s="76" t="s">
        <v>35</v>
      </c>
      <c r="L5" s="101" t="s">
        <v>32</v>
      </c>
      <c r="M5" s="102"/>
      <c r="N5" s="75" t="s">
        <v>33</v>
      </c>
      <c r="O5" s="75" t="s">
        <v>34</v>
      </c>
      <c r="P5" s="76" t="s">
        <v>35</v>
      </c>
      <c r="Q5" s="101" t="s">
        <v>32</v>
      </c>
      <c r="R5" s="102"/>
      <c r="S5" s="75" t="s">
        <v>33</v>
      </c>
      <c r="T5" s="75" t="s">
        <v>34</v>
      </c>
      <c r="U5" s="76" t="s">
        <v>35</v>
      </c>
      <c r="V5" s="101" t="s">
        <v>32</v>
      </c>
      <c r="W5" s="102"/>
      <c r="X5" s="75" t="s">
        <v>33</v>
      </c>
      <c r="Y5" s="75" t="s">
        <v>34</v>
      </c>
      <c r="Z5" s="76" t="s">
        <v>35</v>
      </c>
    </row>
    <row r="6" spans="1:26" x14ac:dyDescent="0.25">
      <c r="A6" s="2" t="s">
        <v>36</v>
      </c>
      <c r="B6" s="12">
        <v>19029</v>
      </c>
      <c r="C6" s="13">
        <v>19029</v>
      </c>
      <c r="D6" s="14">
        <f t="shared" ref="D6:D14" si="0">SUM(C6/B6*100)</f>
        <v>100</v>
      </c>
      <c r="E6" s="13">
        <v>3011</v>
      </c>
      <c r="F6" s="9">
        <f>SUM(E6*C6/1000)</f>
        <v>57296.319000000003</v>
      </c>
      <c r="G6" s="26">
        <v>16605</v>
      </c>
      <c r="H6" s="13">
        <v>16605</v>
      </c>
      <c r="I6" s="14">
        <f t="shared" ref="I6:I14" si="1">SUM(H6/G6*100)</f>
        <v>100</v>
      </c>
      <c r="J6" s="13">
        <v>2954</v>
      </c>
      <c r="K6" s="9">
        <f t="shared" ref="K6:K14" si="2">SUM(J6*H6/1000)</f>
        <v>49051.17</v>
      </c>
      <c r="L6" s="29">
        <v>66731</v>
      </c>
      <c r="M6" s="30">
        <v>66000</v>
      </c>
      <c r="N6" s="14">
        <f t="shared" ref="N6:N14" si="3">SUM(M6/L6*100)</f>
        <v>98.904557102396183</v>
      </c>
      <c r="O6" s="13">
        <v>7900</v>
      </c>
      <c r="P6" s="9">
        <f t="shared" ref="P6:P14" si="4">SUM(O6*M6/1000)</f>
        <v>521400</v>
      </c>
      <c r="Q6" s="33">
        <v>84</v>
      </c>
      <c r="R6" s="13">
        <v>84</v>
      </c>
      <c r="S6" s="14">
        <f t="shared" ref="S6:S14" si="5">SUM(R6/Q6*100)</f>
        <v>100</v>
      </c>
      <c r="T6" s="13">
        <v>18418</v>
      </c>
      <c r="U6" s="9">
        <f t="shared" ref="U6:U14" si="6">SUM(T6*R6/1000)</f>
        <v>1547.1120000000001</v>
      </c>
      <c r="V6" s="29">
        <v>1000</v>
      </c>
      <c r="W6" s="13">
        <v>930</v>
      </c>
      <c r="X6" s="14">
        <f t="shared" ref="X6:X14" si="7">SUM(W6/V6*100)</f>
        <v>93</v>
      </c>
      <c r="Y6" s="13">
        <v>64394</v>
      </c>
      <c r="Z6" s="9">
        <f t="shared" ref="Z6:Z14" si="8">SUM(Y6*W6/1000)</f>
        <v>59886.42</v>
      </c>
    </row>
    <row r="7" spans="1:26" x14ac:dyDescent="0.25">
      <c r="A7" s="2" t="s">
        <v>37</v>
      </c>
      <c r="B7" s="15">
        <v>38481</v>
      </c>
      <c r="C7" s="13">
        <v>38481</v>
      </c>
      <c r="D7" s="20">
        <f t="shared" si="0"/>
        <v>100</v>
      </c>
      <c r="E7" s="13">
        <v>2880</v>
      </c>
      <c r="F7" s="9">
        <f t="shared" ref="F7:F14" si="9">SUM(E7*C7/1000)</f>
        <v>110825.28</v>
      </c>
      <c r="G7" s="27">
        <v>1568</v>
      </c>
      <c r="H7" s="13">
        <v>1568</v>
      </c>
      <c r="I7" s="14">
        <f t="shared" si="1"/>
        <v>100</v>
      </c>
      <c r="J7" s="13">
        <v>2230</v>
      </c>
      <c r="K7" s="9">
        <f t="shared" si="2"/>
        <v>3496.64</v>
      </c>
      <c r="L7" s="31">
        <v>76864</v>
      </c>
      <c r="M7" s="30">
        <v>76820</v>
      </c>
      <c r="N7" s="14">
        <f t="shared" si="3"/>
        <v>99.94275603663614</v>
      </c>
      <c r="O7" s="13">
        <v>6530</v>
      </c>
      <c r="P7" s="9">
        <f t="shared" si="4"/>
        <v>501634.6</v>
      </c>
      <c r="Q7" s="34">
        <v>61</v>
      </c>
      <c r="R7" s="13">
        <v>61</v>
      </c>
      <c r="S7" s="14">
        <f t="shared" si="5"/>
        <v>100</v>
      </c>
      <c r="T7" s="13">
        <v>18470</v>
      </c>
      <c r="U7" s="9">
        <f t="shared" si="6"/>
        <v>1126.67</v>
      </c>
      <c r="V7" s="31">
        <v>2676</v>
      </c>
      <c r="W7" s="13">
        <v>1955</v>
      </c>
      <c r="X7" s="14">
        <f t="shared" si="7"/>
        <v>73.056801195814643</v>
      </c>
      <c r="Y7" s="13">
        <v>59030</v>
      </c>
      <c r="Z7" s="9">
        <f t="shared" si="8"/>
        <v>115403.65</v>
      </c>
    </row>
    <row r="8" spans="1:26" x14ac:dyDescent="0.25">
      <c r="A8" s="2" t="s">
        <v>38</v>
      </c>
      <c r="B8" s="15">
        <v>18500</v>
      </c>
      <c r="C8" s="13">
        <v>18500</v>
      </c>
      <c r="D8" s="14">
        <f t="shared" si="0"/>
        <v>100</v>
      </c>
      <c r="E8" s="13">
        <v>2750</v>
      </c>
      <c r="F8" s="9">
        <f t="shared" si="9"/>
        <v>50875</v>
      </c>
      <c r="G8" s="27">
        <v>5700</v>
      </c>
      <c r="H8" s="13">
        <v>5700</v>
      </c>
      <c r="I8" s="14">
        <f t="shared" si="1"/>
        <v>100</v>
      </c>
      <c r="J8" s="13">
        <v>2550</v>
      </c>
      <c r="K8" s="9">
        <f t="shared" si="2"/>
        <v>14535</v>
      </c>
      <c r="L8" s="31">
        <v>42500</v>
      </c>
      <c r="M8" s="30">
        <v>40800</v>
      </c>
      <c r="N8" s="14">
        <f t="shared" si="3"/>
        <v>96</v>
      </c>
      <c r="O8" s="13">
        <v>6550</v>
      </c>
      <c r="P8" s="9">
        <f t="shared" si="4"/>
        <v>267240</v>
      </c>
      <c r="Q8" s="34">
        <v>350</v>
      </c>
      <c r="R8" s="13">
        <v>350</v>
      </c>
      <c r="S8" s="14">
        <f t="shared" si="5"/>
        <v>100</v>
      </c>
      <c r="T8" s="13">
        <v>35000</v>
      </c>
      <c r="U8" s="9">
        <f t="shared" si="6"/>
        <v>12250</v>
      </c>
      <c r="V8" s="31">
        <v>1100</v>
      </c>
      <c r="W8" s="13">
        <v>750</v>
      </c>
      <c r="X8" s="14">
        <f t="shared" si="7"/>
        <v>68.181818181818173</v>
      </c>
      <c r="Y8" s="13">
        <v>58500</v>
      </c>
      <c r="Z8" s="9">
        <f t="shared" si="8"/>
        <v>43875</v>
      </c>
    </row>
    <row r="9" spans="1:26" x14ac:dyDescent="0.25">
      <c r="A9" s="2" t="s">
        <v>39</v>
      </c>
      <c r="B9" s="15">
        <v>12850</v>
      </c>
      <c r="C9" s="13">
        <v>12850</v>
      </c>
      <c r="D9" s="20">
        <f t="shared" si="0"/>
        <v>100</v>
      </c>
      <c r="E9" s="13">
        <v>2500</v>
      </c>
      <c r="F9" s="9">
        <f t="shared" si="9"/>
        <v>32125</v>
      </c>
      <c r="G9" s="27">
        <v>170</v>
      </c>
      <c r="H9" s="13">
        <v>170</v>
      </c>
      <c r="I9" s="14">
        <f t="shared" si="1"/>
        <v>100</v>
      </c>
      <c r="J9" s="13">
        <v>2000</v>
      </c>
      <c r="K9" s="9">
        <f t="shared" si="2"/>
        <v>340</v>
      </c>
      <c r="L9" s="31">
        <v>31350</v>
      </c>
      <c r="M9" s="30">
        <v>31200</v>
      </c>
      <c r="N9" s="14">
        <f t="shared" si="3"/>
        <v>99.52153110047847</v>
      </c>
      <c r="O9" s="13">
        <v>6000</v>
      </c>
      <c r="P9" s="9">
        <f t="shared" si="4"/>
        <v>187200</v>
      </c>
      <c r="Q9" s="34">
        <v>350</v>
      </c>
      <c r="R9" s="13">
        <v>350</v>
      </c>
      <c r="S9" s="14">
        <f t="shared" si="5"/>
        <v>100</v>
      </c>
      <c r="T9" s="13">
        <v>25600</v>
      </c>
      <c r="U9" s="9">
        <f t="shared" si="6"/>
        <v>8960</v>
      </c>
      <c r="V9" s="31">
        <v>550</v>
      </c>
      <c r="W9" s="13">
        <v>550</v>
      </c>
      <c r="X9" s="14">
        <f t="shared" si="7"/>
        <v>100</v>
      </c>
      <c r="Y9" s="13">
        <v>49000</v>
      </c>
      <c r="Z9" s="9">
        <f t="shared" si="8"/>
        <v>26950</v>
      </c>
    </row>
    <row r="10" spans="1:26" x14ac:dyDescent="0.25">
      <c r="A10" s="2" t="s">
        <v>40</v>
      </c>
      <c r="B10" s="15">
        <v>30850</v>
      </c>
      <c r="C10" s="13">
        <v>30850</v>
      </c>
      <c r="D10" s="20">
        <f t="shared" si="0"/>
        <v>100</v>
      </c>
      <c r="E10" s="13">
        <v>2950</v>
      </c>
      <c r="F10" s="9">
        <f t="shared" si="9"/>
        <v>91007.5</v>
      </c>
      <c r="G10" s="27">
        <v>2500</v>
      </c>
      <c r="H10" s="13">
        <v>2500</v>
      </c>
      <c r="I10" s="14">
        <f t="shared" si="1"/>
        <v>100</v>
      </c>
      <c r="J10" s="13">
        <v>2650</v>
      </c>
      <c r="K10" s="9">
        <f t="shared" si="2"/>
        <v>6625</v>
      </c>
      <c r="L10" s="31">
        <v>68500</v>
      </c>
      <c r="M10" s="30">
        <v>66000</v>
      </c>
      <c r="N10" s="14">
        <f t="shared" si="3"/>
        <v>96.350364963503651</v>
      </c>
      <c r="O10" s="13">
        <v>8000</v>
      </c>
      <c r="P10" s="9">
        <f t="shared" si="4"/>
        <v>528000</v>
      </c>
      <c r="Q10" s="34">
        <v>350</v>
      </c>
      <c r="R10" s="13">
        <v>350</v>
      </c>
      <c r="S10" s="14">
        <f t="shared" si="5"/>
        <v>100</v>
      </c>
      <c r="T10" s="13">
        <v>21500</v>
      </c>
      <c r="U10" s="9">
        <f t="shared" si="6"/>
        <v>7525</v>
      </c>
      <c r="V10" s="31">
        <v>1400</v>
      </c>
      <c r="W10" s="13">
        <v>1400</v>
      </c>
      <c r="X10" s="14">
        <f t="shared" si="7"/>
        <v>100</v>
      </c>
      <c r="Y10" s="13">
        <v>60500</v>
      </c>
      <c r="Z10" s="9">
        <f t="shared" si="8"/>
        <v>84700</v>
      </c>
    </row>
    <row r="11" spans="1:26" x14ac:dyDescent="0.25">
      <c r="A11" s="2" t="s">
        <v>41</v>
      </c>
      <c r="B11" s="15">
        <v>37898</v>
      </c>
      <c r="C11" s="13">
        <v>37898</v>
      </c>
      <c r="D11" s="14">
        <f t="shared" si="0"/>
        <v>100</v>
      </c>
      <c r="E11" s="13">
        <v>3197</v>
      </c>
      <c r="F11" s="9">
        <f t="shared" si="9"/>
        <v>121159.906</v>
      </c>
      <c r="G11" s="27">
        <v>5015</v>
      </c>
      <c r="H11" s="13">
        <v>5015</v>
      </c>
      <c r="I11" s="14">
        <f t="shared" si="1"/>
        <v>100</v>
      </c>
      <c r="J11" s="13">
        <v>2679</v>
      </c>
      <c r="K11" s="9">
        <f t="shared" si="2"/>
        <v>13435.184999999999</v>
      </c>
      <c r="L11" s="31">
        <v>79054</v>
      </c>
      <c r="M11" s="30">
        <v>78264</v>
      </c>
      <c r="N11" s="14">
        <f>SUM(M11/L11*100)</f>
        <v>99.000683077390136</v>
      </c>
      <c r="O11" s="13">
        <v>8085</v>
      </c>
      <c r="P11" s="9">
        <f t="shared" si="4"/>
        <v>632764.43999999994</v>
      </c>
      <c r="Q11" s="34">
        <v>50</v>
      </c>
      <c r="R11" s="13">
        <v>50</v>
      </c>
      <c r="S11" s="14">
        <f t="shared" si="5"/>
        <v>100</v>
      </c>
      <c r="T11" s="13">
        <v>19833</v>
      </c>
      <c r="U11" s="9">
        <f t="shared" si="6"/>
        <v>991.65</v>
      </c>
      <c r="V11" s="31">
        <v>1360</v>
      </c>
      <c r="W11" s="13">
        <v>536</v>
      </c>
      <c r="X11" s="14">
        <f t="shared" si="7"/>
        <v>39.411764705882355</v>
      </c>
      <c r="Y11" s="13">
        <v>65653</v>
      </c>
      <c r="Z11" s="9">
        <f t="shared" si="8"/>
        <v>35190.008000000002</v>
      </c>
    </row>
    <row r="12" spans="1:26" x14ac:dyDescent="0.25">
      <c r="A12" s="2" t="s">
        <v>42</v>
      </c>
      <c r="B12" s="15">
        <v>8024</v>
      </c>
      <c r="C12" s="13">
        <v>8024</v>
      </c>
      <c r="D12" s="14">
        <f t="shared" si="0"/>
        <v>100</v>
      </c>
      <c r="E12" s="13">
        <v>2930</v>
      </c>
      <c r="F12" s="9">
        <f t="shared" si="9"/>
        <v>23510.32</v>
      </c>
      <c r="G12" s="27">
        <v>7564</v>
      </c>
      <c r="H12" s="13">
        <v>7564</v>
      </c>
      <c r="I12" s="14">
        <f t="shared" si="1"/>
        <v>100</v>
      </c>
      <c r="J12" s="13">
        <v>2480</v>
      </c>
      <c r="K12" s="9">
        <f t="shared" si="2"/>
        <v>18758.72</v>
      </c>
      <c r="L12" s="31">
        <v>25778</v>
      </c>
      <c r="M12" s="30">
        <v>25778</v>
      </c>
      <c r="N12" s="20">
        <f>SUM(M12/L12*100)</f>
        <v>100</v>
      </c>
      <c r="O12" s="13">
        <v>7050</v>
      </c>
      <c r="P12" s="9">
        <f t="shared" si="4"/>
        <v>181734.9</v>
      </c>
      <c r="Q12" s="34">
        <v>66</v>
      </c>
      <c r="R12" s="13">
        <v>66</v>
      </c>
      <c r="S12" s="14">
        <f t="shared" si="5"/>
        <v>100</v>
      </c>
      <c r="T12" s="13">
        <v>12600</v>
      </c>
      <c r="U12" s="9">
        <f t="shared" si="6"/>
        <v>831.6</v>
      </c>
      <c r="V12" s="31">
        <v>1035</v>
      </c>
      <c r="W12" s="13">
        <v>492</v>
      </c>
      <c r="X12" s="14">
        <f t="shared" si="7"/>
        <v>47.536231884057969</v>
      </c>
      <c r="Y12" s="13">
        <v>58000</v>
      </c>
      <c r="Z12" s="9">
        <f t="shared" si="8"/>
        <v>28536</v>
      </c>
    </row>
    <row r="13" spans="1:26" x14ac:dyDescent="0.25">
      <c r="A13" s="2" t="s">
        <v>43</v>
      </c>
      <c r="B13" s="15">
        <v>10086</v>
      </c>
      <c r="C13" s="13">
        <v>10086</v>
      </c>
      <c r="D13" s="14">
        <f t="shared" si="0"/>
        <v>100</v>
      </c>
      <c r="E13" s="13">
        <v>2200</v>
      </c>
      <c r="F13" s="9">
        <f t="shared" si="9"/>
        <v>22189.200000000001</v>
      </c>
      <c r="G13" s="27">
        <v>1602</v>
      </c>
      <c r="H13" s="13">
        <v>1598</v>
      </c>
      <c r="I13" s="14">
        <f t="shared" si="1"/>
        <v>99.750312109862676</v>
      </c>
      <c r="J13" s="13">
        <v>2400</v>
      </c>
      <c r="K13" s="9">
        <f t="shared" si="2"/>
        <v>3835.2</v>
      </c>
      <c r="L13" s="31">
        <v>22258</v>
      </c>
      <c r="M13" s="30">
        <v>21390</v>
      </c>
      <c r="N13" s="14">
        <f t="shared" si="3"/>
        <v>96.100278551532043</v>
      </c>
      <c r="O13" s="13">
        <v>5900</v>
      </c>
      <c r="P13" s="9">
        <f t="shared" si="4"/>
        <v>126201</v>
      </c>
      <c r="Q13" s="34">
        <v>244</v>
      </c>
      <c r="R13" s="13">
        <v>244</v>
      </c>
      <c r="S13" s="14">
        <f t="shared" si="5"/>
        <v>100</v>
      </c>
      <c r="T13" s="13">
        <v>20500</v>
      </c>
      <c r="U13" s="9">
        <f t="shared" si="6"/>
        <v>5002</v>
      </c>
      <c r="V13" s="31">
        <v>75</v>
      </c>
      <c r="W13" s="13">
        <v>12</v>
      </c>
      <c r="X13" s="14">
        <f t="shared" si="7"/>
        <v>16</v>
      </c>
      <c r="Y13" s="13">
        <v>40000</v>
      </c>
      <c r="Z13" s="9">
        <f t="shared" si="8"/>
        <v>480</v>
      </c>
    </row>
    <row r="14" spans="1:26" ht="16.5" thickBot="1" x14ac:dyDescent="0.3">
      <c r="A14" s="2" t="s">
        <v>44</v>
      </c>
      <c r="B14" s="16">
        <v>9040</v>
      </c>
      <c r="C14" s="13">
        <v>9040</v>
      </c>
      <c r="D14" s="14">
        <f t="shared" si="0"/>
        <v>100</v>
      </c>
      <c r="E14" s="13">
        <v>2500</v>
      </c>
      <c r="F14" s="9">
        <f t="shared" si="9"/>
        <v>22600</v>
      </c>
      <c r="G14" s="28">
        <v>5310</v>
      </c>
      <c r="H14" s="13">
        <v>5310</v>
      </c>
      <c r="I14" s="14">
        <f t="shared" si="1"/>
        <v>100</v>
      </c>
      <c r="J14" s="13">
        <v>2012</v>
      </c>
      <c r="K14" s="9">
        <f t="shared" si="2"/>
        <v>10683.72</v>
      </c>
      <c r="L14" s="32">
        <v>34380</v>
      </c>
      <c r="M14" s="30">
        <v>34380</v>
      </c>
      <c r="N14" s="14">
        <f t="shared" si="3"/>
        <v>100</v>
      </c>
      <c r="O14" s="13">
        <v>7054</v>
      </c>
      <c r="P14" s="9">
        <f t="shared" si="4"/>
        <v>242516.52</v>
      </c>
      <c r="Q14" s="35">
        <v>293</v>
      </c>
      <c r="R14" s="13">
        <v>293</v>
      </c>
      <c r="S14" s="14">
        <f t="shared" si="5"/>
        <v>100</v>
      </c>
      <c r="T14" s="13">
        <v>22900</v>
      </c>
      <c r="U14" s="9">
        <f t="shared" si="6"/>
        <v>6709.7</v>
      </c>
      <c r="V14" s="31">
        <v>0</v>
      </c>
      <c r="W14" s="13"/>
      <c r="X14" s="14" t="e">
        <f t="shared" si="7"/>
        <v>#DIV/0!</v>
      </c>
      <c r="Y14" s="13"/>
      <c r="Z14" s="9">
        <f t="shared" si="8"/>
        <v>0</v>
      </c>
    </row>
    <row r="15" spans="1:26" ht="16.5" thickBot="1" x14ac:dyDescent="0.3">
      <c r="A15" s="3" t="s">
        <v>45</v>
      </c>
      <c r="B15" s="17">
        <f>SUM(B6:B14)</f>
        <v>184758</v>
      </c>
      <c r="C15" s="10">
        <f t="shared" ref="C15" si="10">SUM(C6:C14)</f>
        <v>184758</v>
      </c>
      <c r="D15" s="18">
        <f>SUM(C15/B15*100)</f>
        <v>100</v>
      </c>
      <c r="E15" s="19">
        <f>SUM(F15/C15*1000)</f>
        <v>2877.2151950118532</v>
      </c>
      <c r="F15" s="11">
        <f>SUM(F6:F14)</f>
        <v>531588.52500000002</v>
      </c>
      <c r="G15" s="17">
        <f t="shared" ref="G15" si="11">SUM(G6:G14)</f>
        <v>46034</v>
      </c>
      <c r="H15" s="10">
        <f>SUM(H6:H14)</f>
        <v>46030</v>
      </c>
      <c r="I15" s="18">
        <f>SUM(H15/G15*100)</f>
        <v>99.991310770300217</v>
      </c>
      <c r="J15" s="19">
        <f>SUM(K15/H15*1000)</f>
        <v>2623.5202042146425</v>
      </c>
      <c r="K15" s="11">
        <f>SUM(K6:K14)</f>
        <v>120760.63499999999</v>
      </c>
      <c r="L15" s="17">
        <f t="shared" ref="L15" si="12">SUM(L6:L14)</f>
        <v>447415</v>
      </c>
      <c r="M15" s="10">
        <f>SUM(M6:M14)</f>
        <v>440632</v>
      </c>
      <c r="N15" s="18">
        <f>SUM(M15/L15*100)</f>
        <v>98.483957846741845</v>
      </c>
      <c r="O15" s="19">
        <f>SUM(P15/M15*1000)</f>
        <v>7236.6316109588042</v>
      </c>
      <c r="P15" s="11">
        <f>SUM(P6:P14)</f>
        <v>3188691.46</v>
      </c>
      <c r="Q15" s="17">
        <f t="shared" ref="Q15" si="13">SUM(Q6:Q14)</f>
        <v>1848</v>
      </c>
      <c r="R15" s="10">
        <f>SUM(R6:R14)</f>
        <v>1848</v>
      </c>
      <c r="S15" s="18">
        <f>SUM(R15/Q15*100)</f>
        <v>100</v>
      </c>
      <c r="T15" s="19">
        <f>SUM(U15/R15*1000)</f>
        <v>24320.201298701297</v>
      </c>
      <c r="U15" s="11">
        <f>SUM(U6:U14)</f>
        <v>44943.731999999996</v>
      </c>
      <c r="V15" s="17">
        <f>SUM(V6:V14)</f>
        <v>9196</v>
      </c>
      <c r="W15" s="10">
        <f>SUM(W6:W14)</f>
        <v>6625</v>
      </c>
      <c r="X15" s="18">
        <f>SUM(W15/V15*100)</f>
        <v>72.04219225750326</v>
      </c>
      <c r="Y15" s="19">
        <f>SUM(Z15/W15*1000)</f>
        <v>59625.823094339619</v>
      </c>
      <c r="Z15" s="11">
        <f>SUM(Z6:Z14)</f>
        <v>395021.07799999998</v>
      </c>
    </row>
    <row r="16" spans="1:26" x14ac:dyDescent="0.25">
      <c r="A16" s="2" t="s">
        <v>46</v>
      </c>
      <c r="B16" s="12">
        <v>35362</v>
      </c>
      <c r="C16" s="13">
        <v>35362</v>
      </c>
      <c r="D16" s="20">
        <f t="shared" ref="D16:D28" si="14">SUM(C16/B16*100)</f>
        <v>100</v>
      </c>
      <c r="E16" s="13">
        <v>2300</v>
      </c>
      <c r="F16" s="9">
        <f t="shared" ref="F16:F22" si="15">SUM(E16*C16/1000)</f>
        <v>81332.600000000006</v>
      </c>
      <c r="G16" s="26">
        <v>6282</v>
      </c>
      <c r="H16" s="13">
        <v>6280</v>
      </c>
      <c r="I16" s="14">
        <f t="shared" ref="I16:I25" si="16">SUM(H16/G16*100)</f>
        <v>99.968163005412293</v>
      </c>
      <c r="J16" s="13">
        <v>2100</v>
      </c>
      <c r="K16" s="9">
        <f t="shared" ref="K16:K24" si="17">SUM(J16*H16/1000)</f>
        <v>13188</v>
      </c>
      <c r="L16" s="26">
        <v>74082</v>
      </c>
      <c r="M16" s="13">
        <v>74632</v>
      </c>
      <c r="N16" s="20">
        <f t="shared" ref="N16:N28" si="18">SUM(M16/L16*100)</f>
        <v>100.74242056099997</v>
      </c>
      <c r="O16" s="13">
        <v>5100</v>
      </c>
      <c r="P16" s="9">
        <f t="shared" ref="P16:P21" si="19">SUM(O16*M16/1000)</f>
        <v>380623.2</v>
      </c>
      <c r="Q16" s="33">
        <v>1330</v>
      </c>
      <c r="R16" s="13">
        <v>1330</v>
      </c>
      <c r="S16" s="14">
        <f t="shared" ref="S16:S28" si="20">SUM(R16/Q16*100)</f>
        <v>100</v>
      </c>
      <c r="T16" s="13">
        <v>24700</v>
      </c>
      <c r="U16" s="9">
        <f t="shared" ref="U16:U22" si="21">SUM(T16*R16/1000)</f>
        <v>32851</v>
      </c>
      <c r="V16" s="29">
        <v>1560</v>
      </c>
      <c r="W16" s="13">
        <v>1404</v>
      </c>
      <c r="X16" s="14">
        <f>SUM(W16/V16*100)</f>
        <v>90</v>
      </c>
      <c r="Y16" s="13">
        <v>60000</v>
      </c>
      <c r="Z16" s="9">
        <f t="shared" ref="Z16:Z22" si="22">SUM(Y16*W16/1000)</f>
        <v>84240</v>
      </c>
    </row>
    <row r="17" spans="1:26" x14ac:dyDescent="0.25">
      <c r="A17" s="2" t="s">
        <v>47</v>
      </c>
      <c r="B17" s="15">
        <v>78000</v>
      </c>
      <c r="C17" s="13">
        <v>78000</v>
      </c>
      <c r="D17" s="14">
        <f t="shared" si="14"/>
        <v>100</v>
      </c>
      <c r="E17" s="13">
        <v>2700</v>
      </c>
      <c r="F17" s="9">
        <f t="shared" si="15"/>
        <v>210600</v>
      </c>
      <c r="G17" s="27">
        <v>3900</v>
      </c>
      <c r="H17" s="13">
        <v>3900</v>
      </c>
      <c r="I17" s="14">
        <f t="shared" si="16"/>
        <v>100</v>
      </c>
      <c r="J17" s="13">
        <v>1800</v>
      </c>
      <c r="K17" s="9">
        <f t="shared" si="17"/>
        <v>7020</v>
      </c>
      <c r="L17" s="27">
        <v>101000</v>
      </c>
      <c r="M17" s="13">
        <v>101000</v>
      </c>
      <c r="N17" s="20">
        <f t="shared" si="18"/>
        <v>100</v>
      </c>
      <c r="O17" s="13">
        <v>4900</v>
      </c>
      <c r="P17" s="9">
        <f t="shared" si="19"/>
        <v>494900</v>
      </c>
      <c r="Q17" s="34">
        <v>220</v>
      </c>
      <c r="R17" s="13">
        <v>220</v>
      </c>
      <c r="S17" s="14">
        <f t="shared" si="20"/>
        <v>100</v>
      </c>
      <c r="T17" s="13">
        <v>20000</v>
      </c>
      <c r="U17" s="9">
        <f t="shared" si="21"/>
        <v>4400</v>
      </c>
      <c r="V17" s="31">
        <v>250</v>
      </c>
      <c r="W17" s="13">
        <v>250</v>
      </c>
      <c r="X17" s="14">
        <f t="shared" ref="X17:X22" si="23">SUM(W17/V17*100)</f>
        <v>100</v>
      </c>
      <c r="Y17" s="13">
        <v>50000</v>
      </c>
      <c r="Z17" s="9">
        <f t="shared" si="22"/>
        <v>12500</v>
      </c>
    </row>
    <row r="18" spans="1:26" x14ac:dyDescent="0.25">
      <c r="A18" s="2" t="s">
        <v>48</v>
      </c>
      <c r="B18" s="15">
        <v>34270</v>
      </c>
      <c r="C18" s="13">
        <v>34270</v>
      </c>
      <c r="D18" s="14">
        <f t="shared" si="14"/>
        <v>100</v>
      </c>
      <c r="E18" s="13">
        <v>2500</v>
      </c>
      <c r="F18" s="9">
        <f>SUM(E18*C18/1000)</f>
        <v>85675</v>
      </c>
      <c r="G18" s="27">
        <v>2072</v>
      </c>
      <c r="H18" s="13">
        <v>2072</v>
      </c>
      <c r="I18" s="14">
        <f t="shared" si="16"/>
        <v>100</v>
      </c>
      <c r="J18" s="13">
        <v>1600</v>
      </c>
      <c r="K18" s="9">
        <f t="shared" si="17"/>
        <v>3315.2</v>
      </c>
      <c r="L18" s="27">
        <v>45850</v>
      </c>
      <c r="M18" s="13">
        <v>45383</v>
      </c>
      <c r="N18" s="14">
        <f t="shared" si="18"/>
        <v>98.981461286804802</v>
      </c>
      <c r="O18" s="13">
        <v>5000</v>
      </c>
      <c r="P18" s="9">
        <f t="shared" si="19"/>
        <v>226915</v>
      </c>
      <c r="Q18" s="34">
        <v>2912</v>
      </c>
      <c r="R18" s="13">
        <v>2912</v>
      </c>
      <c r="S18" s="14">
        <f t="shared" si="20"/>
        <v>100</v>
      </c>
      <c r="T18" s="13">
        <v>23000</v>
      </c>
      <c r="U18" s="9">
        <f t="shared" si="21"/>
        <v>66976</v>
      </c>
      <c r="V18" s="31">
        <v>1545</v>
      </c>
      <c r="W18" s="13">
        <v>1437</v>
      </c>
      <c r="X18" s="14">
        <f t="shared" si="23"/>
        <v>93.009708737864088</v>
      </c>
      <c r="Y18" s="13">
        <v>65000</v>
      </c>
      <c r="Z18" s="9">
        <f t="shared" si="22"/>
        <v>93405</v>
      </c>
    </row>
    <row r="19" spans="1:26" x14ac:dyDescent="0.25">
      <c r="A19" s="2" t="s">
        <v>49</v>
      </c>
      <c r="B19" s="15">
        <v>62504</v>
      </c>
      <c r="C19" s="13">
        <v>62504</v>
      </c>
      <c r="D19" s="14">
        <f t="shared" si="14"/>
        <v>100</v>
      </c>
      <c r="E19" s="13">
        <v>3225</v>
      </c>
      <c r="F19" s="9">
        <f t="shared" si="15"/>
        <v>201575.4</v>
      </c>
      <c r="G19" s="27">
        <v>720</v>
      </c>
      <c r="H19" s="13">
        <v>720</v>
      </c>
      <c r="I19" s="14">
        <f t="shared" si="16"/>
        <v>100</v>
      </c>
      <c r="J19" s="13">
        <v>2630</v>
      </c>
      <c r="K19" s="9">
        <f t="shared" si="17"/>
        <v>1893.6</v>
      </c>
      <c r="L19" s="27">
        <v>95270</v>
      </c>
      <c r="M19" s="13">
        <v>95270</v>
      </c>
      <c r="N19" s="20">
        <f t="shared" si="18"/>
        <v>100</v>
      </c>
      <c r="O19" s="13">
        <v>7500</v>
      </c>
      <c r="P19" s="9">
        <f t="shared" si="19"/>
        <v>714525</v>
      </c>
      <c r="Q19" s="34">
        <v>490</v>
      </c>
      <c r="R19" s="13">
        <v>490</v>
      </c>
      <c r="S19" s="14">
        <f t="shared" si="20"/>
        <v>100</v>
      </c>
      <c r="T19" s="13">
        <v>26000</v>
      </c>
      <c r="U19" s="9">
        <f t="shared" si="21"/>
        <v>12740</v>
      </c>
      <c r="V19" s="31">
        <v>1460</v>
      </c>
      <c r="W19" s="13">
        <v>1460</v>
      </c>
      <c r="X19" s="14">
        <f t="shared" si="23"/>
        <v>100</v>
      </c>
      <c r="Y19" s="13">
        <v>68500</v>
      </c>
      <c r="Z19" s="9">
        <f t="shared" si="22"/>
        <v>100010</v>
      </c>
    </row>
    <row r="20" spans="1:26" x14ac:dyDescent="0.25">
      <c r="A20" s="2" t="s">
        <v>50</v>
      </c>
      <c r="B20" s="15">
        <v>95606</v>
      </c>
      <c r="C20" s="13">
        <v>95606</v>
      </c>
      <c r="D20" s="14">
        <f t="shared" si="14"/>
        <v>100</v>
      </c>
      <c r="E20" s="13">
        <v>2788</v>
      </c>
      <c r="F20" s="9">
        <f t="shared" si="15"/>
        <v>266549.52799999999</v>
      </c>
      <c r="G20" s="27">
        <v>1229</v>
      </c>
      <c r="H20" s="13">
        <v>1229</v>
      </c>
      <c r="I20" s="14">
        <f t="shared" si="16"/>
        <v>100</v>
      </c>
      <c r="J20" s="13">
        <v>2117</v>
      </c>
      <c r="K20" s="9">
        <f t="shared" si="17"/>
        <v>2601.7930000000001</v>
      </c>
      <c r="L20" s="27">
        <v>52308</v>
      </c>
      <c r="M20" s="13">
        <v>49735</v>
      </c>
      <c r="N20" s="20">
        <f t="shared" si="18"/>
        <v>95.081058346715608</v>
      </c>
      <c r="O20" s="13">
        <v>6012</v>
      </c>
      <c r="P20" s="9">
        <f t="shared" si="19"/>
        <v>299006.82</v>
      </c>
      <c r="Q20" s="34">
        <v>122</v>
      </c>
      <c r="R20" s="13">
        <v>122</v>
      </c>
      <c r="S20" s="14">
        <f t="shared" si="20"/>
        <v>100</v>
      </c>
      <c r="T20" s="13">
        <v>20444</v>
      </c>
      <c r="U20" s="9">
        <f t="shared" si="21"/>
        <v>2494.1680000000001</v>
      </c>
      <c r="V20" s="31">
        <v>996</v>
      </c>
      <c r="W20" s="13">
        <v>911</v>
      </c>
      <c r="X20" s="14">
        <f t="shared" si="23"/>
        <v>91.46586345381526</v>
      </c>
      <c r="Y20" s="13">
        <v>62973</v>
      </c>
      <c r="Z20" s="9">
        <f t="shared" si="22"/>
        <v>57368.402999999998</v>
      </c>
    </row>
    <row r="21" spans="1:26" x14ac:dyDescent="0.25">
      <c r="A21" s="2" t="s">
        <v>51</v>
      </c>
      <c r="B21" s="15">
        <v>32940</v>
      </c>
      <c r="C21" s="13">
        <v>32940</v>
      </c>
      <c r="D21" s="20">
        <f t="shared" si="14"/>
        <v>100</v>
      </c>
      <c r="E21" s="13">
        <v>2579</v>
      </c>
      <c r="F21" s="9">
        <f t="shared" si="15"/>
        <v>84952.26</v>
      </c>
      <c r="G21" s="27">
        <v>195</v>
      </c>
      <c r="H21" s="13">
        <v>195</v>
      </c>
      <c r="I21" s="14">
        <f t="shared" si="16"/>
        <v>100</v>
      </c>
      <c r="J21" s="13">
        <v>1728</v>
      </c>
      <c r="K21" s="9">
        <f t="shared" si="17"/>
        <v>336.96</v>
      </c>
      <c r="L21" s="27">
        <v>48570</v>
      </c>
      <c r="M21" s="13">
        <v>42732</v>
      </c>
      <c r="N21" s="14">
        <f t="shared" si="18"/>
        <v>87.980234712785659</v>
      </c>
      <c r="O21" s="13">
        <v>6250</v>
      </c>
      <c r="P21" s="9">
        <f t="shared" si="19"/>
        <v>267075</v>
      </c>
      <c r="Q21" s="34">
        <v>2013</v>
      </c>
      <c r="R21" s="13">
        <v>2013</v>
      </c>
      <c r="S21" s="14">
        <f t="shared" si="20"/>
        <v>100</v>
      </c>
      <c r="T21" s="13">
        <v>28660</v>
      </c>
      <c r="U21" s="9">
        <f t="shared" si="21"/>
        <v>57692.58</v>
      </c>
      <c r="V21" s="31">
        <v>397</v>
      </c>
      <c r="W21" s="13">
        <v>314</v>
      </c>
      <c r="X21" s="14">
        <f t="shared" si="23"/>
        <v>79.09319899244332</v>
      </c>
      <c r="Y21" s="13">
        <v>61583</v>
      </c>
      <c r="Z21" s="9">
        <f t="shared" si="22"/>
        <v>19337.062000000002</v>
      </c>
    </row>
    <row r="22" spans="1:26" ht="16.5" thickBot="1" x14ac:dyDescent="0.3">
      <c r="A22" s="2" t="s">
        <v>52</v>
      </c>
      <c r="B22" s="16">
        <v>52205</v>
      </c>
      <c r="C22" s="13">
        <v>52164</v>
      </c>
      <c r="D22" s="20">
        <f t="shared" si="14"/>
        <v>99.921463461354278</v>
      </c>
      <c r="E22" s="13">
        <v>3063</v>
      </c>
      <c r="F22" s="9">
        <f t="shared" si="15"/>
        <v>159778.33199999999</v>
      </c>
      <c r="G22" s="28">
        <v>596</v>
      </c>
      <c r="H22" s="13">
        <v>592</v>
      </c>
      <c r="I22" s="14">
        <f t="shared" si="16"/>
        <v>99.328859060402692</v>
      </c>
      <c r="J22" s="13">
        <v>2103</v>
      </c>
      <c r="K22" s="9">
        <f t="shared" si="17"/>
        <v>1244.9760000000001</v>
      </c>
      <c r="L22" s="28">
        <v>91465</v>
      </c>
      <c r="M22" s="13">
        <v>86688</v>
      </c>
      <c r="N22" s="14">
        <f t="shared" si="18"/>
        <v>94.777237194555298</v>
      </c>
      <c r="O22" s="13">
        <v>7500</v>
      </c>
      <c r="P22" s="9">
        <f>SUM(O22*M22/1000)</f>
        <v>650160</v>
      </c>
      <c r="Q22" s="35">
        <v>1165</v>
      </c>
      <c r="R22" s="13">
        <v>1165</v>
      </c>
      <c r="S22" s="14">
        <f t="shared" si="20"/>
        <v>100</v>
      </c>
      <c r="T22" s="13">
        <v>25838</v>
      </c>
      <c r="U22" s="9">
        <f t="shared" si="21"/>
        <v>30101.27</v>
      </c>
      <c r="V22" s="32">
        <v>542</v>
      </c>
      <c r="W22" s="13">
        <v>402</v>
      </c>
      <c r="X22" s="14">
        <f t="shared" si="23"/>
        <v>74.169741697416967</v>
      </c>
      <c r="Y22" s="13">
        <v>70000</v>
      </c>
      <c r="Z22" s="9">
        <f t="shared" si="22"/>
        <v>28140</v>
      </c>
    </row>
    <row r="23" spans="1:26" ht="16.5" thickBot="1" x14ac:dyDescent="0.3">
      <c r="A23" s="3" t="s">
        <v>53</v>
      </c>
      <c r="B23" s="17">
        <f>SUM(B16:B22)</f>
        <v>390887</v>
      </c>
      <c r="C23" s="10">
        <f t="shared" ref="C23" si="24">SUM(C16:C22)</f>
        <v>390846</v>
      </c>
      <c r="D23" s="18">
        <f t="shared" si="14"/>
        <v>99.9895110351585</v>
      </c>
      <c r="E23" s="19">
        <f>SUM(F23/C23*1000)</f>
        <v>2790.0071127758756</v>
      </c>
      <c r="F23" s="11">
        <f>SUM(F16:F22)</f>
        <v>1090463.1199999999</v>
      </c>
      <c r="G23" s="17">
        <f t="shared" ref="G23" si="25">SUM(G16:G22)</f>
        <v>14994</v>
      </c>
      <c r="H23" s="10">
        <f>SUM(H16:H22)</f>
        <v>14988</v>
      </c>
      <c r="I23" s="18">
        <f>SUM(H23/G23*100)</f>
        <v>99.959983993597433</v>
      </c>
      <c r="J23" s="19">
        <f>SUM(K23/H23*1000)</f>
        <v>1974.9485588470777</v>
      </c>
      <c r="K23" s="11">
        <f>SUM(K16:K22)</f>
        <v>29600.528999999999</v>
      </c>
      <c r="L23" s="17">
        <f t="shared" ref="L23" si="26">SUM(L16:L22)</f>
        <v>508545</v>
      </c>
      <c r="M23" s="10">
        <f>SUM(M16:M22)</f>
        <v>495440</v>
      </c>
      <c r="N23" s="18">
        <f t="shared" si="18"/>
        <v>97.423040242259788</v>
      </c>
      <c r="O23" s="19">
        <f>SUM(P23/M23*1000)</f>
        <v>6122.2449136121422</v>
      </c>
      <c r="P23" s="11">
        <f>SUM(P16:P22)</f>
        <v>3033205.02</v>
      </c>
      <c r="Q23" s="17">
        <f t="shared" ref="Q23" si="27">SUM(Q16:Q22)</f>
        <v>8252</v>
      </c>
      <c r="R23" s="10">
        <f>SUM(R16:R22)</f>
        <v>8252</v>
      </c>
      <c r="S23" s="18">
        <f t="shared" si="20"/>
        <v>100</v>
      </c>
      <c r="T23" s="19">
        <f>SUM(U23/R23*1000)</f>
        <v>25115.731701405723</v>
      </c>
      <c r="U23" s="11">
        <f>SUM(U16:U22)</f>
        <v>207255.01800000001</v>
      </c>
      <c r="V23" s="17">
        <f>SUM(V16:V22)</f>
        <v>6750</v>
      </c>
      <c r="W23" s="10">
        <f>SUM(W16:W22)</f>
        <v>6178</v>
      </c>
      <c r="X23" s="18">
        <f t="shared" ref="X23:X28" si="28">SUM(W23/V23*100)</f>
        <v>91.525925925925918</v>
      </c>
      <c r="Y23" s="19">
        <f>SUM(Z23/W23*1000)</f>
        <v>63936.624312075095</v>
      </c>
      <c r="Z23" s="11">
        <f>SUM(Z16:Z22)</f>
        <v>395000.46499999997</v>
      </c>
    </row>
    <row r="24" spans="1:26" x14ac:dyDescent="0.25">
      <c r="A24" s="2" t="s">
        <v>54</v>
      </c>
      <c r="B24" s="12">
        <v>46300</v>
      </c>
      <c r="C24" s="13">
        <v>46300</v>
      </c>
      <c r="D24" s="14">
        <f t="shared" si="14"/>
        <v>100</v>
      </c>
      <c r="E24" s="13">
        <v>3230</v>
      </c>
      <c r="F24" s="9">
        <f>SUM(E24*C24/1000)</f>
        <v>149549</v>
      </c>
      <c r="G24" s="26">
        <v>4520</v>
      </c>
      <c r="H24" s="13">
        <v>4520</v>
      </c>
      <c r="I24" s="14">
        <f t="shared" si="16"/>
        <v>100</v>
      </c>
      <c r="J24" s="13">
        <v>2460</v>
      </c>
      <c r="K24" s="9">
        <f t="shared" si="17"/>
        <v>11119.2</v>
      </c>
      <c r="L24" s="26">
        <v>43100</v>
      </c>
      <c r="M24" s="13">
        <v>43100</v>
      </c>
      <c r="N24" s="20">
        <f t="shared" si="18"/>
        <v>100</v>
      </c>
      <c r="O24" s="13">
        <v>7210</v>
      </c>
      <c r="P24" s="9">
        <f>SUM(O24*M24/1000)</f>
        <v>310751</v>
      </c>
      <c r="Q24" s="33">
        <v>302</v>
      </c>
      <c r="R24" s="13">
        <v>302</v>
      </c>
      <c r="S24" s="14">
        <f t="shared" si="20"/>
        <v>100</v>
      </c>
      <c r="T24" s="13">
        <v>27800</v>
      </c>
      <c r="U24" s="9">
        <f>SUM(T24*R24/1000)</f>
        <v>8395.6</v>
      </c>
      <c r="V24" s="29">
        <v>0</v>
      </c>
      <c r="W24" s="13"/>
      <c r="X24" s="14" t="e">
        <f t="shared" si="28"/>
        <v>#DIV/0!</v>
      </c>
      <c r="Y24" s="13"/>
      <c r="Z24" s="9">
        <f>SUM(Y24*W24/1000)</f>
        <v>0</v>
      </c>
    </row>
    <row r="25" spans="1:26" x14ac:dyDescent="0.25">
      <c r="A25" s="2" t="s">
        <v>55</v>
      </c>
      <c r="B25" s="15">
        <v>27086</v>
      </c>
      <c r="C25" s="13">
        <v>27069</v>
      </c>
      <c r="D25" s="14">
        <f t="shared" si="14"/>
        <v>99.937236948977329</v>
      </c>
      <c r="E25" s="13">
        <v>2700</v>
      </c>
      <c r="F25" s="9">
        <f>SUM(E25*C25/1000)</f>
        <v>73086.3</v>
      </c>
      <c r="G25" s="27">
        <v>68</v>
      </c>
      <c r="H25" s="13">
        <v>68</v>
      </c>
      <c r="I25" s="14">
        <f t="shared" si="16"/>
        <v>100</v>
      </c>
      <c r="J25" s="13">
        <v>2500</v>
      </c>
      <c r="K25" s="9">
        <f>SUM(J25*H25/1000)</f>
        <v>170</v>
      </c>
      <c r="L25" s="27">
        <v>11315</v>
      </c>
      <c r="M25" s="13">
        <v>11315</v>
      </c>
      <c r="N25" s="14">
        <f t="shared" si="18"/>
        <v>100</v>
      </c>
      <c r="O25" s="13">
        <v>6200</v>
      </c>
      <c r="P25" s="9">
        <f>SUM(O25*M25/1000)</f>
        <v>70153</v>
      </c>
      <c r="Q25" s="34">
        <v>43</v>
      </c>
      <c r="R25" s="13">
        <v>43</v>
      </c>
      <c r="S25" s="14">
        <f t="shared" si="20"/>
        <v>100</v>
      </c>
      <c r="T25" s="13">
        <v>16300</v>
      </c>
      <c r="U25" s="9">
        <f>SUM(T25*R25/1000)</f>
        <v>700.9</v>
      </c>
      <c r="V25" s="31">
        <v>115</v>
      </c>
      <c r="W25" s="13"/>
      <c r="X25" s="14">
        <f t="shared" si="28"/>
        <v>0</v>
      </c>
      <c r="Y25" s="13"/>
      <c r="Z25" s="9">
        <f>SUM(Y25*W25/1000)</f>
        <v>0</v>
      </c>
    </row>
    <row r="26" spans="1:26" ht="16.5" thickBot="1" x14ac:dyDescent="0.3">
      <c r="A26" s="2" t="s">
        <v>56</v>
      </c>
      <c r="B26" s="16">
        <v>9680</v>
      </c>
      <c r="C26" s="13">
        <v>9680</v>
      </c>
      <c r="D26" s="14">
        <f t="shared" si="14"/>
        <v>100</v>
      </c>
      <c r="E26" s="13">
        <v>2595</v>
      </c>
      <c r="F26" s="9">
        <f>SUM(E26*C26/1000)</f>
        <v>25119.599999999999</v>
      </c>
      <c r="G26" s="28">
        <v>218</v>
      </c>
      <c r="H26" s="13">
        <v>218</v>
      </c>
      <c r="I26" s="14">
        <f>SUM(H26/G26*100)</f>
        <v>100</v>
      </c>
      <c r="J26" s="13">
        <v>1839</v>
      </c>
      <c r="K26" s="9">
        <f>SUM(J26*H26/1000)</f>
        <v>400.90199999999999</v>
      </c>
      <c r="L26" s="28">
        <v>3813</v>
      </c>
      <c r="M26" s="13">
        <v>3426</v>
      </c>
      <c r="N26" s="14">
        <f t="shared" si="18"/>
        <v>89.850511408339898</v>
      </c>
      <c r="O26" s="13">
        <v>5369</v>
      </c>
      <c r="P26" s="9">
        <f>SUM(O26*M26/1000)</f>
        <v>18394.194</v>
      </c>
      <c r="Q26" s="35">
        <v>57</v>
      </c>
      <c r="R26" s="13">
        <v>57</v>
      </c>
      <c r="S26" s="14">
        <f t="shared" si="20"/>
        <v>100</v>
      </c>
      <c r="T26" s="13">
        <v>13881</v>
      </c>
      <c r="U26" s="9">
        <f>SUM(T26*R26/1000)</f>
        <v>791.21699999999998</v>
      </c>
      <c r="V26" s="31">
        <v>0</v>
      </c>
      <c r="W26" s="13"/>
      <c r="X26" s="14" t="e">
        <f t="shared" si="28"/>
        <v>#DIV/0!</v>
      </c>
      <c r="Y26" s="13"/>
      <c r="Z26" s="9">
        <f>SUM(Y26*W26/1000)</f>
        <v>0</v>
      </c>
    </row>
    <row r="27" spans="1:26" ht="16.5" thickBot="1" x14ac:dyDescent="0.3">
      <c r="A27" s="3" t="s">
        <v>57</v>
      </c>
      <c r="B27" s="17">
        <f>SUM(B24:B26)</f>
        <v>83066</v>
      </c>
      <c r="C27" s="10">
        <f t="shared" ref="C27" si="29">SUM(C24:C26)</f>
        <v>83049</v>
      </c>
      <c r="D27" s="18">
        <f t="shared" si="14"/>
        <v>99.979534346182547</v>
      </c>
      <c r="E27" s="19">
        <f>SUM(F27/C27*1000)</f>
        <v>2983.2376067141086</v>
      </c>
      <c r="F27" s="11">
        <f>SUM(F24:F26)</f>
        <v>247754.9</v>
      </c>
      <c r="G27" s="17">
        <f t="shared" ref="G27" si="30">SUM(G24:G26)</f>
        <v>4806</v>
      </c>
      <c r="H27" s="10">
        <f>SUM(H24:H26)</f>
        <v>4806</v>
      </c>
      <c r="I27" s="18">
        <f>SUM(H27/G27*100)</f>
        <v>100</v>
      </c>
      <c r="J27" s="18">
        <f>SUM(K27/H27*1000)</f>
        <v>2432.3974198918022</v>
      </c>
      <c r="K27" s="11">
        <f>SUM(K24:K26)</f>
        <v>11690.102000000001</v>
      </c>
      <c r="L27" s="17">
        <f t="shared" ref="L27" si="31">SUM(L24:L26)</f>
        <v>58228</v>
      </c>
      <c r="M27" s="10">
        <f>SUM(M24:M26)</f>
        <v>57841</v>
      </c>
      <c r="N27" s="18">
        <f t="shared" si="18"/>
        <v>99.335371299031394</v>
      </c>
      <c r="O27" s="19">
        <f>SUM(P27/M27*1000)</f>
        <v>6903.3763939074361</v>
      </c>
      <c r="P27" s="11">
        <f>SUM(P24:P26)</f>
        <v>399298.19400000002</v>
      </c>
      <c r="Q27" s="17">
        <f t="shared" ref="Q27" si="32">SUM(Q24:Q26)</f>
        <v>402</v>
      </c>
      <c r="R27" s="10">
        <f>SUM(R24:R26)</f>
        <v>402</v>
      </c>
      <c r="S27" s="18">
        <f t="shared" si="20"/>
        <v>100</v>
      </c>
      <c r="T27" s="19">
        <f>SUM(U27/R27*1000)</f>
        <v>24596.310945273632</v>
      </c>
      <c r="U27" s="11">
        <f>SUM(U24:U26)</f>
        <v>9887.7170000000006</v>
      </c>
      <c r="V27" s="17">
        <f>SUM(V24:V26)</f>
        <v>115</v>
      </c>
      <c r="W27" s="10">
        <f>SUM(W24:W26)</f>
        <v>0</v>
      </c>
      <c r="X27" s="18">
        <f t="shared" si="28"/>
        <v>0</v>
      </c>
      <c r="Y27" s="19">
        <v>0</v>
      </c>
      <c r="Z27" s="11">
        <f>SUM(Z24:Z26)</f>
        <v>0</v>
      </c>
    </row>
    <row r="28" spans="1:26" ht="16.5" thickBot="1" x14ac:dyDescent="0.3">
      <c r="A28" s="4" t="s">
        <v>58</v>
      </c>
      <c r="B28" s="21">
        <f>SUM(B15+B23+B27)</f>
        <v>658711</v>
      </c>
      <c r="C28" s="22">
        <f>SUM(C27,C23,C15)</f>
        <v>658653</v>
      </c>
      <c r="D28" s="23">
        <f t="shared" si="14"/>
        <v>99.991194924633106</v>
      </c>
      <c r="E28" s="24">
        <f>SUM(F28/C28*1000)</f>
        <v>2838.8340218597655</v>
      </c>
      <c r="F28" s="25">
        <f>SUM(F27,F23,F15)</f>
        <v>1869806.5449999999</v>
      </c>
      <c r="G28" s="21">
        <f>SUM(G15,G23,G27)</f>
        <v>65834</v>
      </c>
      <c r="H28" s="22">
        <f>SUM(H27,H23,H15)</f>
        <v>65824</v>
      </c>
      <c r="I28" s="23">
        <f>SUM(H28/G28*100)</f>
        <v>99.984810280402229</v>
      </c>
      <c r="J28" s="24">
        <f>SUM(K28/H28*1000)</f>
        <v>2461.8872447739427</v>
      </c>
      <c r="K28" s="25">
        <f>SUM(K27,K23,K15)</f>
        <v>162051.266</v>
      </c>
      <c r="L28" s="21">
        <f>(L15+L23+L27)</f>
        <v>1014188</v>
      </c>
      <c r="M28" s="22">
        <f>SUM(M27,M23,M15)</f>
        <v>993913</v>
      </c>
      <c r="N28" s="23">
        <f t="shared" si="18"/>
        <v>98.000863745183338</v>
      </c>
      <c r="O28" s="24">
        <f>SUM(P28/M28*1000)</f>
        <v>6661.7447140745726</v>
      </c>
      <c r="P28" s="25">
        <f>SUM(P27,P23,P15)</f>
        <v>6621194.6740000006</v>
      </c>
      <c r="Q28" s="21">
        <f>SUM(Q15+Q23+Q27)</f>
        <v>10502</v>
      </c>
      <c r="R28" s="22">
        <f>SUM(R27,R23,R15)</f>
        <v>10502</v>
      </c>
      <c r="S28" s="23">
        <f t="shared" si="20"/>
        <v>100</v>
      </c>
      <c r="T28" s="24">
        <f>SUM(U28/R28*1000)</f>
        <v>24955.862407160541</v>
      </c>
      <c r="U28" s="25">
        <f>SUM(U27,U23,U15)</f>
        <v>262086.467</v>
      </c>
      <c r="V28" s="21">
        <f>SUM(V15,V23,V27)</f>
        <v>16061</v>
      </c>
      <c r="W28" s="22">
        <f>SUM(W27,W23,W15)</f>
        <v>12803</v>
      </c>
      <c r="X28" s="23">
        <f t="shared" si="28"/>
        <v>79.714837183238913</v>
      </c>
      <c r="Y28" s="24">
        <f>SUM(Z28/W28*1000)</f>
        <v>61705.970709989844</v>
      </c>
      <c r="Z28" s="25">
        <f>SUM(Z27,Z23,Z15)</f>
        <v>790021.54299999995</v>
      </c>
    </row>
    <row r="29" spans="1:26" x14ac:dyDescent="0.25">
      <c r="A29" s="6"/>
      <c r="B29" s="7"/>
      <c r="C29" s="7"/>
      <c r="D29" s="8"/>
      <c r="E29" s="7"/>
      <c r="F29" s="7"/>
    </row>
    <row r="30" spans="1:26" x14ac:dyDescent="0.25">
      <c r="A30" s="62"/>
      <c r="B30" s="7"/>
      <c r="C30" s="7"/>
      <c r="D30" s="8"/>
      <c r="E30" s="7"/>
      <c r="F30" s="7"/>
    </row>
    <row r="31" spans="1:26" x14ac:dyDescent="0.25">
      <c r="A31" s="6"/>
      <c r="B31" s="7"/>
      <c r="C31" s="7"/>
      <c r="D31" s="8"/>
      <c r="E31" s="7"/>
      <c r="F31" s="7"/>
    </row>
  </sheetData>
  <mergeCells count="31">
    <mergeCell ref="V5:W5"/>
    <mergeCell ref="Q2:U2"/>
    <mergeCell ref="Q3:Q4"/>
    <mergeCell ref="R3:S4"/>
    <mergeCell ref="T3:T4"/>
    <mergeCell ref="U3:U4"/>
    <mergeCell ref="Q5:R5"/>
    <mergeCell ref="V2:Z2"/>
    <mergeCell ref="V3:V4"/>
    <mergeCell ref="W3:X4"/>
    <mergeCell ref="Y3:Y4"/>
    <mergeCell ref="Z3:Z4"/>
    <mergeCell ref="L5:M5"/>
    <mergeCell ref="G2:K2"/>
    <mergeCell ref="G3:G4"/>
    <mergeCell ref="H3:I4"/>
    <mergeCell ref="J3:J4"/>
    <mergeCell ref="K3:K4"/>
    <mergeCell ref="G5:H5"/>
    <mergeCell ref="L2:P2"/>
    <mergeCell ref="L3:L4"/>
    <mergeCell ref="M3:N4"/>
    <mergeCell ref="O3:O4"/>
    <mergeCell ref="P3:P4"/>
    <mergeCell ref="A2:A5"/>
    <mergeCell ref="B2:F2"/>
    <mergeCell ref="B3:B4"/>
    <mergeCell ref="C3:D4"/>
    <mergeCell ref="E3:E4"/>
    <mergeCell ref="F3:F4"/>
    <mergeCell ref="B5:C5"/>
  </mergeCells>
  <pageMargins left="3.937007874015748E-2" right="0.70866141732283472" top="0.19685039370078741" bottom="0.74803149606299213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Layout" zoomScaleNormal="80" workbookViewId="0">
      <selection activeCell="E30" sqref="E30"/>
    </sheetView>
  </sheetViews>
  <sheetFormatPr defaultColWidth="14.85546875" defaultRowHeight="15" x14ac:dyDescent="0.25"/>
  <cols>
    <col min="1" max="1" width="24.28515625" style="1" customWidth="1"/>
    <col min="2" max="2" width="16.140625" style="1" customWidth="1"/>
    <col min="3" max="3" width="15.42578125" style="1" customWidth="1"/>
    <col min="4" max="4" width="13.140625" style="1" customWidth="1"/>
    <col min="5" max="5" width="14.28515625" style="1" customWidth="1"/>
    <col min="6" max="6" width="12.140625" style="1" customWidth="1"/>
    <col min="7" max="7" width="17.140625" style="1" customWidth="1"/>
    <col min="8" max="8" width="13" style="1" customWidth="1"/>
    <col min="9" max="9" width="14.42578125" style="1" customWidth="1"/>
    <col min="10" max="16384" width="14.85546875" style="1"/>
  </cols>
  <sheetData>
    <row r="1" spans="1:15" ht="16.5" thickBot="1" x14ac:dyDescent="0.3">
      <c r="A1" s="77" t="s">
        <v>63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x14ac:dyDescent="0.25">
      <c r="A2" s="83" t="s">
        <v>20</v>
      </c>
      <c r="B2" s="118" t="s">
        <v>13</v>
      </c>
      <c r="C2" s="119"/>
      <c r="D2" s="118" t="s">
        <v>14</v>
      </c>
      <c r="E2" s="119"/>
      <c r="F2" s="118" t="s">
        <v>15</v>
      </c>
      <c r="G2" s="119"/>
      <c r="H2" s="118" t="s">
        <v>16</v>
      </c>
      <c r="I2" s="119"/>
      <c r="J2" s="118" t="s">
        <v>17</v>
      </c>
      <c r="K2" s="119"/>
      <c r="L2" s="118" t="s">
        <v>21</v>
      </c>
      <c r="M2" s="119"/>
      <c r="N2" s="118" t="s">
        <v>19</v>
      </c>
      <c r="O2" s="119"/>
    </row>
    <row r="3" spans="1:15" ht="15" customHeight="1" x14ac:dyDescent="0.25">
      <c r="A3" s="84"/>
      <c r="B3" s="120"/>
      <c r="C3" s="121"/>
      <c r="D3" s="120"/>
      <c r="E3" s="121"/>
      <c r="F3" s="120"/>
      <c r="G3" s="121"/>
      <c r="H3" s="120"/>
      <c r="I3" s="121"/>
      <c r="J3" s="120"/>
      <c r="K3" s="121"/>
      <c r="L3" s="120"/>
      <c r="M3" s="121"/>
      <c r="N3" s="120"/>
      <c r="O3" s="121"/>
    </row>
    <row r="4" spans="1:15" ht="15.75" x14ac:dyDescent="0.25">
      <c r="A4" s="84"/>
      <c r="B4" s="63" t="s">
        <v>28</v>
      </c>
      <c r="C4" s="64" t="s">
        <v>29</v>
      </c>
      <c r="D4" s="63" t="s">
        <v>28</v>
      </c>
      <c r="E4" s="64" t="s">
        <v>29</v>
      </c>
      <c r="F4" s="63" t="s">
        <v>28</v>
      </c>
      <c r="G4" s="64" t="s">
        <v>29</v>
      </c>
      <c r="H4" s="63" t="s">
        <v>28</v>
      </c>
      <c r="I4" s="64" t="s">
        <v>29</v>
      </c>
      <c r="J4" s="63" t="s">
        <v>28</v>
      </c>
      <c r="K4" s="64" t="s">
        <v>29</v>
      </c>
      <c r="L4" s="63" t="s">
        <v>30</v>
      </c>
      <c r="M4" s="64" t="s">
        <v>29</v>
      </c>
      <c r="N4" s="63" t="s">
        <v>30</v>
      </c>
      <c r="O4" s="64" t="s">
        <v>29</v>
      </c>
    </row>
    <row r="5" spans="1:15" ht="16.5" thickBot="1" x14ac:dyDescent="0.3">
      <c r="A5" s="85"/>
      <c r="B5" s="65" t="s">
        <v>31</v>
      </c>
      <c r="C5" s="66" t="s">
        <v>31</v>
      </c>
      <c r="D5" s="65" t="s">
        <v>31</v>
      </c>
      <c r="E5" s="66" t="s">
        <v>31</v>
      </c>
      <c r="F5" s="65" t="s">
        <v>31</v>
      </c>
      <c r="G5" s="66" t="s">
        <v>31</v>
      </c>
      <c r="H5" s="65" t="s">
        <v>31</v>
      </c>
      <c r="I5" s="66" t="s">
        <v>31</v>
      </c>
      <c r="J5" s="65" t="s">
        <v>31</v>
      </c>
      <c r="K5" s="66" t="s">
        <v>31</v>
      </c>
      <c r="L5" s="65" t="s">
        <v>31</v>
      </c>
      <c r="M5" s="66" t="s">
        <v>31</v>
      </c>
      <c r="N5" s="65" t="s">
        <v>31</v>
      </c>
      <c r="O5" s="66" t="s">
        <v>31</v>
      </c>
    </row>
    <row r="6" spans="1:15" ht="15.75" x14ac:dyDescent="0.25">
      <c r="A6" s="2" t="s">
        <v>36</v>
      </c>
      <c r="B6" s="67">
        <v>18400</v>
      </c>
      <c r="C6" s="68">
        <v>18400</v>
      </c>
      <c r="D6" s="67">
        <v>14400</v>
      </c>
      <c r="E6" s="68">
        <v>14240</v>
      </c>
      <c r="F6" s="67">
        <v>59000</v>
      </c>
      <c r="G6" s="68">
        <v>57000</v>
      </c>
      <c r="H6" s="67">
        <v>270</v>
      </c>
      <c r="I6" s="68">
        <v>270</v>
      </c>
      <c r="J6" s="67">
        <v>1920</v>
      </c>
      <c r="K6" s="68">
        <v>1750</v>
      </c>
      <c r="L6" s="67">
        <f>SUM(B6+D6+F6+H6+J6)</f>
        <v>93990</v>
      </c>
      <c r="M6" s="68">
        <v>92000</v>
      </c>
      <c r="N6" s="67">
        <v>116000</v>
      </c>
      <c r="O6" s="68">
        <v>73000</v>
      </c>
    </row>
    <row r="7" spans="1:15" ht="15.75" x14ac:dyDescent="0.25">
      <c r="A7" s="2" t="s">
        <v>37</v>
      </c>
      <c r="B7" s="67">
        <v>16917</v>
      </c>
      <c r="C7" s="68">
        <v>16917</v>
      </c>
      <c r="D7" s="67">
        <v>18240</v>
      </c>
      <c r="E7" s="68">
        <v>18240</v>
      </c>
      <c r="F7" s="67">
        <v>64450</v>
      </c>
      <c r="G7" s="68">
        <v>64450</v>
      </c>
      <c r="H7" s="67">
        <v>1455</v>
      </c>
      <c r="I7" s="68">
        <v>1455</v>
      </c>
      <c r="J7" s="67">
        <v>3035</v>
      </c>
      <c r="K7" s="68">
        <v>3035</v>
      </c>
      <c r="L7" s="67">
        <f t="shared" ref="L7:L14" si="0">SUM(B7+D7+F7+H7+J7)</f>
        <v>104097</v>
      </c>
      <c r="M7" s="68">
        <v>104080</v>
      </c>
      <c r="N7" s="67">
        <v>133316</v>
      </c>
      <c r="O7" s="68">
        <v>62174</v>
      </c>
    </row>
    <row r="8" spans="1:15" ht="15.75" x14ac:dyDescent="0.25">
      <c r="A8" s="2" t="s">
        <v>38</v>
      </c>
      <c r="B8" s="67">
        <v>25500</v>
      </c>
      <c r="C8" s="68">
        <v>25500</v>
      </c>
      <c r="D8" s="67">
        <v>14500</v>
      </c>
      <c r="E8" s="68">
        <v>14500</v>
      </c>
      <c r="F8" s="67">
        <v>53500</v>
      </c>
      <c r="G8" s="68">
        <v>52430</v>
      </c>
      <c r="H8" s="67">
        <v>1750</v>
      </c>
      <c r="I8" s="68">
        <v>1750</v>
      </c>
      <c r="J8" s="67">
        <v>2250</v>
      </c>
      <c r="K8" s="68">
        <v>2250</v>
      </c>
      <c r="L8" s="67">
        <f t="shared" si="0"/>
        <v>97500</v>
      </c>
      <c r="M8" s="68">
        <v>97500</v>
      </c>
      <c r="N8" s="67">
        <v>105200</v>
      </c>
      <c r="O8" s="68">
        <v>63500</v>
      </c>
    </row>
    <row r="9" spans="1:15" ht="15.75" x14ac:dyDescent="0.25">
      <c r="A9" s="2" t="s">
        <v>39</v>
      </c>
      <c r="B9" s="67">
        <v>2630</v>
      </c>
      <c r="C9" s="68">
        <v>2630</v>
      </c>
      <c r="D9" s="67">
        <v>4065</v>
      </c>
      <c r="E9" s="68">
        <v>4065</v>
      </c>
      <c r="F9" s="67">
        <v>21670</v>
      </c>
      <c r="G9" s="68">
        <v>21670</v>
      </c>
      <c r="H9" s="67">
        <v>800</v>
      </c>
      <c r="I9" s="68">
        <v>800</v>
      </c>
      <c r="J9" s="67">
        <v>2750</v>
      </c>
      <c r="K9" s="68">
        <v>2750</v>
      </c>
      <c r="L9" s="67">
        <f t="shared" si="0"/>
        <v>31915</v>
      </c>
      <c r="M9" s="68">
        <v>31915</v>
      </c>
      <c r="N9" s="67">
        <v>47055</v>
      </c>
      <c r="O9" s="68">
        <v>19770</v>
      </c>
    </row>
    <row r="10" spans="1:15" ht="15.75" x14ac:dyDescent="0.25">
      <c r="A10" s="2" t="s">
        <v>40</v>
      </c>
      <c r="B10" s="67">
        <v>24200</v>
      </c>
      <c r="C10" s="68">
        <v>24200</v>
      </c>
      <c r="D10" s="67">
        <v>10500</v>
      </c>
      <c r="E10" s="68">
        <v>10500</v>
      </c>
      <c r="F10" s="67">
        <v>52000</v>
      </c>
      <c r="G10" s="68">
        <v>52000</v>
      </c>
      <c r="H10" s="67">
        <v>1200</v>
      </c>
      <c r="I10" s="68">
        <v>1200</v>
      </c>
      <c r="J10" s="67">
        <v>9750</v>
      </c>
      <c r="K10" s="68">
        <v>9000</v>
      </c>
      <c r="L10" s="67">
        <f t="shared" si="0"/>
        <v>97650</v>
      </c>
      <c r="M10" s="68">
        <v>97650</v>
      </c>
      <c r="N10" s="67">
        <v>104700</v>
      </c>
      <c r="O10" s="68">
        <v>41880</v>
      </c>
    </row>
    <row r="11" spans="1:15" ht="15.75" x14ac:dyDescent="0.25">
      <c r="A11" s="2" t="s">
        <v>41</v>
      </c>
      <c r="B11" s="67">
        <v>13264</v>
      </c>
      <c r="C11" s="68">
        <v>13064</v>
      </c>
      <c r="D11" s="67">
        <v>9749</v>
      </c>
      <c r="E11" s="68">
        <v>9699</v>
      </c>
      <c r="F11" s="67">
        <v>44703</v>
      </c>
      <c r="G11" s="68">
        <v>43727</v>
      </c>
      <c r="H11" s="67">
        <v>260</v>
      </c>
      <c r="I11" s="68">
        <v>345</v>
      </c>
      <c r="J11" s="67">
        <v>1989</v>
      </c>
      <c r="K11" s="68">
        <v>1989</v>
      </c>
      <c r="L11" s="67">
        <f t="shared" si="0"/>
        <v>69965</v>
      </c>
      <c r="M11" s="68">
        <v>69000</v>
      </c>
      <c r="N11" s="67">
        <v>120200</v>
      </c>
      <c r="O11" s="68">
        <v>35000</v>
      </c>
    </row>
    <row r="12" spans="1:15" ht="15.75" x14ac:dyDescent="0.25">
      <c r="A12" s="2" t="s">
        <v>42</v>
      </c>
      <c r="B12" s="67">
        <v>23645</v>
      </c>
      <c r="C12" s="68">
        <v>23605</v>
      </c>
      <c r="D12" s="67">
        <v>9206</v>
      </c>
      <c r="E12" s="68">
        <v>9115</v>
      </c>
      <c r="F12" s="67">
        <v>41440</v>
      </c>
      <c r="G12" s="68">
        <v>41025</v>
      </c>
      <c r="H12" s="67">
        <v>850</v>
      </c>
      <c r="I12" s="68">
        <v>835</v>
      </c>
      <c r="J12" s="67">
        <v>3085</v>
      </c>
      <c r="K12" s="68">
        <v>3071</v>
      </c>
      <c r="L12" s="67">
        <f t="shared" si="0"/>
        <v>78226</v>
      </c>
      <c r="M12" s="68">
        <v>77651</v>
      </c>
      <c r="N12" s="67">
        <v>67670</v>
      </c>
      <c r="O12" s="68">
        <v>39250</v>
      </c>
    </row>
    <row r="13" spans="1:15" ht="15.75" x14ac:dyDescent="0.25">
      <c r="A13" s="2" t="s">
        <v>43</v>
      </c>
      <c r="B13" s="67">
        <v>6220</v>
      </c>
      <c r="C13" s="68">
        <v>6220</v>
      </c>
      <c r="D13" s="67">
        <v>7200</v>
      </c>
      <c r="E13" s="68">
        <v>7200</v>
      </c>
      <c r="F13" s="67">
        <v>28610</v>
      </c>
      <c r="G13" s="68">
        <v>26510</v>
      </c>
      <c r="H13" s="67">
        <v>1490</v>
      </c>
      <c r="I13" s="68">
        <v>1490</v>
      </c>
      <c r="J13" s="67">
        <v>4560</v>
      </c>
      <c r="K13" s="68">
        <v>4560</v>
      </c>
      <c r="L13" s="67">
        <f t="shared" si="0"/>
        <v>48080</v>
      </c>
      <c r="M13" s="68">
        <v>47800</v>
      </c>
      <c r="N13" s="67">
        <v>18200</v>
      </c>
      <c r="O13" s="68">
        <v>11500</v>
      </c>
    </row>
    <row r="14" spans="1:15" ht="16.5" thickBot="1" x14ac:dyDescent="0.3">
      <c r="A14" s="2" t="s">
        <v>44</v>
      </c>
      <c r="B14" s="67">
        <v>16720</v>
      </c>
      <c r="C14" s="68">
        <v>16800</v>
      </c>
      <c r="D14" s="67">
        <v>4420</v>
      </c>
      <c r="E14" s="68">
        <v>4420</v>
      </c>
      <c r="F14" s="67">
        <v>27590</v>
      </c>
      <c r="G14" s="68">
        <v>27590</v>
      </c>
      <c r="H14" s="67">
        <v>480</v>
      </c>
      <c r="I14" s="68">
        <v>420</v>
      </c>
      <c r="J14" s="67">
        <v>1900</v>
      </c>
      <c r="K14" s="68">
        <v>1900</v>
      </c>
      <c r="L14" s="67">
        <f t="shared" si="0"/>
        <v>51110</v>
      </c>
      <c r="M14" s="68">
        <v>51110</v>
      </c>
      <c r="N14" s="67">
        <v>50630</v>
      </c>
      <c r="O14" s="68">
        <v>27810</v>
      </c>
    </row>
    <row r="15" spans="1:15" ht="16.5" thickBot="1" x14ac:dyDescent="0.3">
      <c r="A15" s="3" t="s">
        <v>45</v>
      </c>
      <c r="B15" s="69">
        <f t="shared" ref="B15:I15" si="1">SUM(B6:B14)</f>
        <v>147496</v>
      </c>
      <c r="C15" s="70">
        <f t="shared" si="1"/>
        <v>147336</v>
      </c>
      <c r="D15" s="69">
        <f t="shared" si="1"/>
        <v>92280</v>
      </c>
      <c r="E15" s="70">
        <f t="shared" si="1"/>
        <v>91979</v>
      </c>
      <c r="F15" s="69">
        <f t="shared" si="1"/>
        <v>392963</v>
      </c>
      <c r="G15" s="70">
        <f t="shared" si="1"/>
        <v>386402</v>
      </c>
      <c r="H15" s="69">
        <f t="shared" si="1"/>
        <v>8555</v>
      </c>
      <c r="I15" s="70">
        <f t="shared" si="1"/>
        <v>8565</v>
      </c>
      <c r="J15" s="69">
        <f t="shared" ref="J15:K15" si="2">SUM(J6:J14)</f>
        <v>31239</v>
      </c>
      <c r="K15" s="70">
        <f t="shared" si="2"/>
        <v>30305</v>
      </c>
      <c r="L15" s="69">
        <f t="shared" ref="L15:O15" si="3">SUM(L6:L14)</f>
        <v>672533</v>
      </c>
      <c r="M15" s="70">
        <f t="shared" si="3"/>
        <v>668706</v>
      </c>
      <c r="N15" s="69">
        <f t="shared" si="3"/>
        <v>762971</v>
      </c>
      <c r="O15" s="70">
        <f t="shared" si="3"/>
        <v>373884</v>
      </c>
    </row>
    <row r="16" spans="1:15" ht="15.75" x14ac:dyDescent="0.25">
      <c r="A16" s="2" t="s">
        <v>46</v>
      </c>
      <c r="B16" s="67">
        <v>23550</v>
      </c>
      <c r="C16" s="68">
        <v>23550</v>
      </c>
      <c r="D16" s="67">
        <v>30120</v>
      </c>
      <c r="E16" s="68">
        <v>30120</v>
      </c>
      <c r="F16" s="67">
        <v>55150</v>
      </c>
      <c r="G16" s="68">
        <v>55150</v>
      </c>
      <c r="H16" s="67">
        <v>3450</v>
      </c>
      <c r="I16" s="68">
        <v>3450</v>
      </c>
      <c r="J16" s="67">
        <v>3960</v>
      </c>
      <c r="K16" s="68">
        <v>3960</v>
      </c>
      <c r="L16" s="67">
        <f t="shared" ref="L16:L22" si="4">SUM(B16+D16+F16+H16+J16)</f>
        <v>116230</v>
      </c>
      <c r="M16" s="68">
        <v>116230</v>
      </c>
      <c r="N16" s="67">
        <v>143400</v>
      </c>
      <c r="O16" s="68">
        <v>54492</v>
      </c>
    </row>
    <row r="17" spans="1:15" ht="15.75" x14ac:dyDescent="0.25">
      <c r="A17" s="2" t="s">
        <v>47</v>
      </c>
      <c r="B17" s="67">
        <v>20000</v>
      </c>
      <c r="C17" s="68">
        <v>20000</v>
      </c>
      <c r="D17" s="67">
        <v>19000</v>
      </c>
      <c r="E17" s="68">
        <v>19000</v>
      </c>
      <c r="F17" s="67">
        <v>92000</v>
      </c>
      <c r="G17" s="68">
        <v>92000</v>
      </c>
      <c r="H17" s="67">
        <v>350</v>
      </c>
      <c r="I17" s="68">
        <v>350</v>
      </c>
      <c r="J17" s="67">
        <v>4500</v>
      </c>
      <c r="K17" s="68">
        <v>4500</v>
      </c>
      <c r="L17" s="67">
        <f t="shared" si="4"/>
        <v>135850</v>
      </c>
      <c r="M17" s="68">
        <v>135850</v>
      </c>
      <c r="N17" s="67">
        <v>215000</v>
      </c>
      <c r="O17" s="68">
        <v>112500</v>
      </c>
    </row>
    <row r="18" spans="1:15" ht="15.75" x14ac:dyDescent="0.25">
      <c r="A18" s="2" t="s">
        <v>48</v>
      </c>
      <c r="B18" s="67">
        <v>14739</v>
      </c>
      <c r="C18" s="68">
        <v>14739</v>
      </c>
      <c r="D18" s="67">
        <v>19740</v>
      </c>
      <c r="E18" s="68">
        <v>19740</v>
      </c>
      <c r="F18" s="67">
        <v>58097</v>
      </c>
      <c r="G18" s="68">
        <v>56354</v>
      </c>
      <c r="H18" s="67">
        <v>2146</v>
      </c>
      <c r="I18" s="68">
        <v>2146</v>
      </c>
      <c r="J18" s="67">
        <v>6599</v>
      </c>
      <c r="K18" s="68">
        <v>6467</v>
      </c>
      <c r="L18" s="67">
        <f t="shared" si="4"/>
        <v>101321</v>
      </c>
      <c r="M18" s="68">
        <v>100777</v>
      </c>
      <c r="N18" s="67">
        <v>97623</v>
      </c>
      <c r="O18" s="68">
        <v>64431</v>
      </c>
    </row>
    <row r="19" spans="1:15" ht="15.75" x14ac:dyDescent="0.25">
      <c r="A19" s="2" t="s">
        <v>49</v>
      </c>
      <c r="B19" s="67">
        <v>9600</v>
      </c>
      <c r="C19" s="68">
        <v>9600</v>
      </c>
      <c r="D19" s="67">
        <v>10658</v>
      </c>
      <c r="E19" s="68">
        <v>10658</v>
      </c>
      <c r="F19" s="67">
        <v>56490</v>
      </c>
      <c r="G19" s="68">
        <v>56490</v>
      </c>
      <c r="H19" s="67">
        <v>2400</v>
      </c>
      <c r="I19" s="68">
        <v>2400</v>
      </c>
      <c r="J19" s="67">
        <v>7000</v>
      </c>
      <c r="K19" s="68">
        <v>7000</v>
      </c>
      <c r="L19" s="67">
        <f t="shared" si="4"/>
        <v>86148</v>
      </c>
      <c r="M19" s="68">
        <v>86148</v>
      </c>
      <c r="N19" s="67">
        <v>185000</v>
      </c>
      <c r="O19" s="68">
        <v>130000</v>
      </c>
    </row>
    <row r="20" spans="1:15" ht="15.75" x14ac:dyDescent="0.25">
      <c r="A20" s="2" t="s">
        <v>50</v>
      </c>
      <c r="B20" s="67">
        <v>21196</v>
      </c>
      <c r="C20" s="68">
        <v>20844</v>
      </c>
      <c r="D20" s="67">
        <v>27428</v>
      </c>
      <c r="E20" s="68">
        <v>27170</v>
      </c>
      <c r="F20" s="67">
        <v>119797</v>
      </c>
      <c r="G20" s="68">
        <v>118877</v>
      </c>
      <c r="H20" s="67">
        <v>1002</v>
      </c>
      <c r="I20" s="68">
        <v>1022</v>
      </c>
      <c r="J20" s="67">
        <v>6913</v>
      </c>
      <c r="K20" s="68">
        <v>6956</v>
      </c>
      <c r="L20" s="67">
        <f t="shared" si="4"/>
        <v>176336</v>
      </c>
      <c r="M20" s="68">
        <v>176336</v>
      </c>
      <c r="N20" s="67">
        <v>158438</v>
      </c>
      <c r="O20" s="68">
        <v>134041</v>
      </c>
    </row>
    <row r="21" spans="1:15" ht="15.75" x14ac:dyDescent="0.25">
      <c r="A21" s="2" t="s">
        <v>51</v>
      </c>
      <c r="B21" s="67">
        <v>12305</v>
      </c>
      <c r="C21" s="68">
        <v>12335</v>
      </c>
      <c r="D21" s="67">
        <v>12962</v>
      </c>
      <c r="E21" s="68">
        <v>12962</v>
      </c>
      <c r="F21" s="67">
        <v>48180</v>
      </c>
      <c r="G21" s="68">
        <v>47435</v>
      </c>
      <c r="H21" s="67">
        <v>4762</v>
      </c>
      <c r="I21" s="68">
        <v>4672</v>
      </c>
      <c r="J21" s="67">
        <v>10667</v>
      </c>
      <c r="K21" s="68">
        <v>10487</v>
      </c>
      <c r="L21" s="67">
        <f t="shared" si="4"/>
        <v>88876</v>
      </c>
      <c r="M21" s="68">
        <v>88156</v>
      </c>
      <c r="N21" s="67">
        <v>75735</v>
      </c>
      <c r="O21" s="68">
        <v>62795</v>
      </c>
    </row>
    <row r="22" spans="1:15" ht="16.5" thickBot="1" x14ac:dyDescent="0.3">
      <c r="A22" s="2" t="s">
        <v>52</v>
      </c>
      <c r="B22" s="67">
        <v>6165</v>
      </c>
      <c r="C22" s="68">
        <v>6209</v>
      </c>
      <c r="D22" s="67">
        <v>2068</v>
      </c>
      <c r="E22" s="68">
        <v>2034</v>
      </c>
      <c r="F22" s="67">
        <v>25680</v>
      </c>
      <c r="G22" s="68">
        <v>25794</v>
      </c>
      <c r="H22" s="67">
        <v>3446</v>
      </c>
      <c r="I22" s="68">
        <v>3443</v>
      </c>
      <c r="J22" s="67">
        <v>17528</v>
      </c>
      <c r="K22" s="68">
        <v>17375</v>
      </c>
      <c r="L22" s="67">
        <f t="shared" si="4"/>
        <v>54887</v>
      </c>
      <c r="M22" s="68">
        <v>54855</v>
      </c>
      <c r="N22" s="67">
        <v>160766</v>
      </c>
      <c r="O22" s="68">
        <v>96781</v>
      </c>
    </row>
    <row r="23" spans="1:15" ht="16.5" thickBot="1" x14ac:dyDescent="0.3">
      <c r="A23" s="3" t="s">
        <v>53</v>
      </c>
      <c r="B23" s="69">
        <f t="shared" ref="B23:I23" si="5">SUM(B16:B22)</f>
        <v>107555</v>
      </c>
      <c r="C23" s="70">
        <f t="shared" si="5"/>
        <v>107277</v>
      </c>
      <c r="D23" s="69">
        <f t="shared" si="5"/>
        <v>121976</v>
      </c>
      <c r="E23" s="70">
        <f t="shared" si="5"/>
        <v>121684</v>
      </c>
      <c r="F23" s="69">
        <f t="shared" si="5"/>
        <v>455394</v>
      </c>
      <c r="G23" s="70">
        <f t="shared" si="5"/>
        <v>452100</v>
      </c>
      <c r="H23" s="69">
        <f t="shared" si="5"/>
        <v>17556</v>
      </c>
      <c r="I23" s="70">
        <f t="shared" si="5"/>
        <v>17483</v>
      </c>
      <c r="J23" s="69">
        <f t="shared" ref="J23:K23" si="6">SUM(J16:J22)</f>
        <v>57167</v>
      </c>
      <c r="K23" s="70">
        <f t="shared" si="6"/>
        <v>56745</v>
      </c>
      <c r="L23" s="69">
        <f t="shared" ref="L23:O23" si="7">SUM(L16:L22)</f>
        <v>759648</v>
      </c>
      <c r="M23" s="70">
        <f t="shared" si="7"/>
        <v>758352</v>
      </c>
      <c r="N23" s="69">
        <f t="shared" si="7"/>
        <v>1035962</v>
      </c>
      <c r="O23" s="70">
        <f t="shared" si="7"/>
        <v>655040</v>
      </c>
    </row>
    <row r="24" spans="1:15" ht="15.75" x14ac:dyDescent="0.25">
      <c r="A24" s="2" t="s">
        <v>54</v>
      </c>
      <c r="B24" s="67">
        <v>22900</v>
      </c>
      <c r="C24" s="68">
        <v>22900</v>
      </c>
      <c r="D24" s="67">
        <v>6450</v>
      </c>
      <c r="E24" s="68">
        <v>6450</v>
      </c>
      <c r="F24" s="67">
        <v>52600</v>
      </c>
      <c r="G24" s="68">
        <v>54100</v>
      </c>
      <c r="H24" s="67">
        <v>650</v>
      </c>
      <c r="I24" s="68">
        <v>650</v>
      </c>
      <c r="J24" s="67">
        <v>5700</v>
      </c>
      <c r="K24" s="68">
        <v>5700</v>
      </c>
      <c r="L24" s="67">
        <f t="shared" ref="L24:L26" si="8">SUM(B24+D24+F24+H24+J24)</f>
        <v>88300</v>
      </c>
      <c r="M24" s="68">
        <v>89800</v>
      </c>
      <c r="N24" s="67">
        <v>148000</v>
      </c>
      <c r="O24" s="68">
        <v>101200</v>
      </c>
    </row>
    <row r="25" spans="1:15" ht="15.75" x14ac:dyDescent="0.25">
      <c r="A25" s="2" t="s">
        <v>55</v>
      </c>
      <c r="B25" s="67">
        <v>11300</v>
      </c>
      <c r="C25" s="68">
        <v>11220</v>
      </c>
      <c r="D25" s="67">
        <v>10250</v>
      </c>
      <c r="E25" s="68">
        <v>10250</v>
      </c>
      <c r="F25" s="67">
        <v>49080</v>
      </c>
      <c r="G25" s="68">
        <v>49205</v>
      </c>
      <c r="H25" s="67">
        <v>105</v>
      </c>
      <c r="I25" s="68">
        <v>5</v>
      </c>
      <c r="J25" s="67">
        <v>2750</v>
      </c>
      <c r="K25" s="68">
        <v>2615</v>
      </c>
      <c r="L25" s="67">
        <f t="shared" si="8"/>
        <v>73485</v>
      </c>
      <c r="M25" s="68">
        <v>73485</v>
      </c>
      <c r="N25" s="67">
        <v>48990</v>
      </c>
      <c r="O25" s="68">
        <v>34660</v>
      </c>
    </row>
    <row r="26" spans="1:15" ht="16.5" thickBot="1" x14ac:dyDescent="0.3">
      <c r="A26" s="2" t="s">
        <v>56</v>
      </c>
      <c r="B26" s="67">
        <v>3933</v>
      </c>
      <c r="C26" s="68">
        <v>4205</v>
      </c>
      <c r="D26" s="67">
        <v>2358</v>
      </c>
      <c r="E26" s="68">
        <v>2408</v>
      </c>
      <c r="F26" s="67">
        <v>15960</v>
      </c>
      <c r="G26" s="68">
        <v>15679</v>
      </c>
      <c r="H26" s="67">
        <v>555</v>
      </c>
      <c r="I26" s="68">
        <v>535</v>
      </c>
      <c r="J26" s="67">
        <v>1400</v>
      </c>
      <c r="K26" s="68">
        <v>1452</v>
      </c>
      <c r="L26" s="67">
        <f t="shared" si="8"/>
        <v>24206</v>
      </c>
      <c r="M26" s="68">
        <v>24430</v>
      </c>
      <c r="N26" s="67">
        <v>19750</v>
      </c>
      <c r="O26" s="68">
        <v>11227</v>
      </c>
    </row>
    <row r="27" spans="1:15" ht="16.5" thickBot="1" x14ac:dyDescent="0.3">
      <c r="A27" s="3" t="s">
        <v>57</v>
      </c>
      <c r="B27" s="69">
        <f t="shared" ref="B27:I27" si="9">SUM(B24:B26)</f>
        <v>38133</v>
      </c>
      <c r="C27" s="70">
        <f t="shared" si="9"/>
        <v>38325</v>
      </c>
      <c r="D27" s="69">
        <f t="shared" si="9"/>
        <v>19058</v>
      </c>
      <c r="E27" s="70">
        <f t="shared" si="9"/>
        <v>19108</v>
      </c>
      <c r="F27" s="69">
        <f t="shared" si="9"/>
        <v>117640</v>
      </c>
      <c r="G27" s="70">
        <f t="shared" si="9"/>
        <v>118984</v>
      </c>
      <c r="H27" s="69">
        <f t="shared" si="9"/>
        <v>1310</v>
      </c>
      <c r="I27" s="70">
        <f t="shared" si="9"/>
        <v>1190</v>
      </c>
      <c r="J27" s="69">
        <f t="shared" ref="J27:K27" si="10">SUM(J24:J26)</f>
        <v>9850</v>
      </c>
      <c r="K27" s="70">
        <f t="shared" si="10"/>
        <v>9767</v>
      </c>
      <c r="L27" s="69">
        <f t="shared" ref="L27:O27" si="11">SUM(L24:L26)</f>
        <v>185991</v>
      </c>
      <c r="M27" s="70">
        <f t="shared" si="11"/>
        <v>187715</v>
      </c>
      <c r="N27" s="69">
        <f t="shared" si="11"/>
        <v>216740</v>
      </c>
      <c r="O27" s="70">
        <f t="shared" si="11"/>
        <v>147087</v>
      </c>
    </row>
    <row r="28" spans="1:15" ht="16.5" thickBot="1" x14ac:dyDescent="0.3">
      <c r="A28" s="4" t="s">
        <v>58</v>
      </c>
      <c r="B28" s="71">
        <f>SUM(B27,B23,B15)</f>
        <v>293184</v>
      </c>
      <c r="C28" s="72">
        <f>SUM(C27,C23,C15)</f>
        <v>292938</v>
      </c>
      <c r="D28" s="71">
        <f>SUM(D15,D23,D27)</f>
        <v>233314</v>
      </c>
      <c r="E28" s="72">
        <f>SUM(E27,E23,E15)</f>
        <v>232771</v>
      </c>
      <c r="F28" s="71">
        <f t="shared" ref="F28:I28" si="12">SUM(F15,F23,F27)</f>
        <v>965997</v>
      </c>
      <c r="G28" s="72">
        <f t="shared" si="12"/>
        <v>957486</v>
      </c>
      <c r="H28" s="71">
        <f>SUM(H15,H23,H27)</f>
        <v>27421</v>
      </c>
      <c r="I28" s="72">
        <f t="shared" si="12"/>
        <v>27238</v>
      </c>
      <c r="J28" s="71">
        <f t="shared" ref="J28:K28" si="13">SUM(J15,J23,J27)</f>
        <v>98256</v>
      </c>
      <c r="K28" s="72">
        <f t="shared" si="13"/>
        <v>96817</v>
      </c>
      <c r="L28" s="71">
        <f>SUM(L27,L23,L15)</f>
        <v>1618172</v>
      </c>
      <c r="M28" s="72">
        <f>SUM(M27,M23,M15)</f>
        <v>1614773</v>
      </c>
      <c r="N28" s="71">
        <f>SUM(N15,N23,N27)</f>
        <v>2015673</v>
      </c>
      <c r="O28" s="72">
        <f>SUM(O27,O23,O15)</f>
        <v>1176011</v>
      </c>
    </row>
  </sheetData>
  <mergeCells count="8">
    <mergeCell ref="L2:M3"/>
    <mergeCell ref="N2:O3"/>
    <mergeCell ref="B2:C3"/>
    <mergeCell ref="A2:A5"/>
    <mergeCell ref="D2:E3"/>
    <mergeCell ref="F2:G3"/>
    <mergeCell ref="H2:I3"/>
    <mergeCell ref="J2:K3"/>
  </mergeCells>
  <pageMargins left="7.1249999999999994E-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Országos</vt:lpstr>
      <vt:lpstr>Megyei betakarítás</vt:lpstr>
      <vt:lpstr> Megyei vetés és talajelőkészít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Mátyus Kornél</dc:creator>
  <cp:lastModifiedBy>Lévai András</cp:lastModifiedBy>
  <cp:lastPrinted>2017-09-26T06:41:06Z</cp:lastPrinted>
  <dcterms:created xsi:type="dcterms:W3CDTF">2013-09-23T12:18:39Z</dcterms:created>
  <dcterms:modified xsi:type="dcterms:W3CDTF">2017-11-14T15:52:26Z</dcterms:modified>
</cp:coreProperties>
</file>