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5600" windowHeight="11640"/>
  </bookViews>
  <sheets>
    <sheet name="Munka1" sheetId="1" r:id="rId1"/>
  </sheets>
  <definedNames>
    <definedName name="_xlnm.Print_Area" localSheetId="0">Munka1!$A$1:$G$36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2" i="1"/>
  <c r="F11" i="1"/>
  <c r="F10" i="1"/>
  <c r="D27" i="1" l="1"/>
  <c r="D28" i="1" l="1"/>
  <c r="D33" i="1" s="1"/>
  <c r="D30" i="1"/>
  <c r="E32" i="1" l="1"/>
  <c r="F32" i="1"/>
  <c r="E31" i="1"/>
  <c r="E29" i="1"/>
  <c r="F33" i="1" l="1"/>
  <c r="F26" i="1"/>
  <c r="E26" i="1"/>
  <c r="E33" i="1" l="1"/>
</calcChain>
</file>

<file path=xl/sharedStrings.xml><?xml version="1.0" encoding="utf-8"?>
<sst xmlns="http://schemas.openxmlformats.org/spreadsheetml/2006/main" count="76" uniqueCount="57">
  <si>
    <t>1.</t>
  </si>
  <si>
    <t>Becsült éves hőenergia igény (földgáz)</t>
  </si>
  <si>
    <t>2.</t>
  </si>
  <si>
    <t>3.</t>
  </si>
  <si>
    <t>Becsült éves villamosenergia igény</t>
  </si>
  <si>
    <t>4.</t>
  </si>
  <si>
    <t>5.</t>
  </si>
  <si>
    <t>Összesített primerenergia igény</t>
  </si>
  <si>
    <t>6.</t>
  </si>
  <si>
    <t xml:space="preserve">Energetikai besorolás </t>
  </si>
  <si>
    <t>7.</t>
  </si>
  <si>
    <t>Becsült éves vízfogyasztás</t>
  </si>
  <si>
    <t>8.</t>
  </si>
  <si>
    <t>9.</t>
  </si>
  <si>
    <t>Üzemeltetési költség</t>
  </si>
  <si>
    <t>Fejlesztés becsült költsége</t>
  </si>
  <si>
    <t>%</t>
  </si>
  <si>
    <t>Ft/év</t>
  </si>
  <si>
    <t>év</t>
  </si>
  <si>
    <t>Törlesztő részlet**</t>
  </si>
  <si>
    <t>**Minimum 1 000 000 Ft/év!</t>
  </si>
  <si>
    <t>Ssz.</t>
  </si>
  <si>
    <t>Megtérülési idő</t>
  </si>
  <si>
    <t>Ft (bruttó)</t>
  </si>
  <si>
    <t>Ft (bruttó)/év</t>
  </si>
  <si>
    <t>1. A fejlesztés (beruházás) energiahatékonyságának kimutatása</t>
  </si>
  <si>
    <t>2. A fejlesztés / beruházás pénzügyi adatai (fenti táblázat adatai alapján)</t>
  </si>
  <si>
    <t>*Nem lehet hosszabb a megtérülési időnél (6.), de maximum 6 év (12 félév)!</t>
  </si>
  <si>
    <t>2017. évi energiaracionalizálási pályázathoz</t>
  </si>
  <si>
    <t>Megnevezés</t>
  </si>
  <si>
    <t>Mérték-egység</t>
  </si>
  <si>
    <t>Meglévő állapot</t>
  </si>
  <si>
    <t>Tervezett fejlesztéssel</t>
  </si>
  <si>
    <t>Fejlesztés utáni, 
megvalósult állapot *</t>
  </si>
  <si>
    <t>Összeg/érték</t>
  </si>
  <si>
    <t>Ebből saját forrás összege</t>
  </si>
  <si>
    <t>Saját forrás aránya</t>
  </si>
  <si>
    <t>Az igényelt támogatás összege</t>
  </si>
  <si>
    <t>A megtérülés ideje</t>
  </si>
  <si>
    <t>A fejlesztés várható élettartama</t>
  </si>
  <si>
    <t xml:space="preserve">Becsült éves megtakarítás </t>
  </si>
  <si>
    <t>Ellenőrzés</t>
  </si>
  <si>
    <t>(a sárga cellákat kérjük kitölteni!)</t>
  </si>
  <si>
    <t>(az Adatlap 1. rész. 1.5. alapján kérjük kitölteni!)</t>
  </si>
  <si>
    <t>A támogatás visszafizetésének vállalt időtartama
(félév pontossággal, pl. 2,5 év)*</t>
  </si>
  <si>
    <t>GJ/a</t>
  </si>
  <si>
    <t>kWh/a</t>
  </si>
  <si>
    <t>a</t>
  </si>
  <si>
    <r>
      <t>kWh/m</t>
    </r>
    <r>
      <rPr>
        <vertAlign val="superscript"/>
        <sz val="16"/>
        <color rgb="FF000000"/>
        <rFont val="Times New Roman"/>
        <family val="1"/>
        <charset val="238"/>
      </rPr>
      <t>2</t>
    </r>
    <r>
      <rPr>
        <sz val="16"/>
        <color rgb="FF000000"/>
        <rFont val="Times New Roman"/>
        <family val="1"/>
        <charset val="238"/>
      </rPr>
      <t>a</t>
    </r>
  </si>
  <si>
    <r>
      <t>m</t>
    </r>
    <r>
      <rPr>
        <vertAlign val="superscript"/>
        <sz val="16"/>
        <color rgb="FF000000"/>
        <rFont val="Times New Roman"/>
        <family val="1"/>
        <charset val="238"/>
      </rPr>
      <t>3</t>
    </r>
  </si>
  <si>
    <t>-</t>
  </si>
  <si>
    <r>
      <t xml:space="preserve">ADATLAP
</t>
    </r>
    <r>
      <rPr>
        <b/>
        <sz val="16"/>
        <color theme="1"/>
        <rFont val="Times New Roman"/>
        <family val="1"/>
        <charset val="238"/>
      </rPr>
      <t>2. rész
 „üzemeltetési költségcsökkentést eredményező energetikai fejlesztések
pénzügyi támogatására” benyújtandó pályázathoz</t>
    </r>
  </si>
  <si>
    <t>Ft/a</t>
  </si>
  <si>
    <t>Ft</t>
  </si>
  <si>
    <t>Melléklet a BM/18165/2016. számú</t>
  </si>
  <si>
    <t>Becsült éves üzemeltetési költségmegtakarítás</t>
  </si>
  <si>
    <t xml:space="preserve">* Csak nyertes pályázat esetén, a megvalósítást követő éves beszámolóban kell kitölteni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</si>
</sst>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i/>
      <sz val="16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vertAlign val="superscript"/>
      <sz val="16"/>
      <color rgb="FF000000"/>
      <name val="Times New Roman"/>
      <family val="1"/>
      <charset val="238"/>
    </font>
    <font>
      <b/>
      <i/>
      <sz val="16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i/>
      <sz val="16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EAEAEA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left" vertical="center" wrapText="1"/>
    </xf>
    <xf numFmtId="164" fontId="5" fillId="2" borderId="1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vertical="center" wrapText="1"/>
      <protection locked="0"/>
    </xf>
    <xf numFmtId="165" fontId="14" fillId="0" borderId="0" xfId="0" applyNumberFormat="1" applyFont="1" applyAlignment="1">
      <alignment vertical="center" wrapText="1"/>
    </xf>
    <xf numFmtId="3" fontId="9" fillId="0" borderId="1" xfId="0" applyNumberFormat="1" applyFont="1" applyBorder="1" applyAlignment="1" applyProtection="1">
      <alignment vertical="center" wrapText="1"/>
      <protection locked="0"/>
    </xf>
    <xf numFmtId="3" fontId="9" fillId="3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3" fontId="9" fillId="0" borderId="1" xfId="0" applyNumberFormat="1" applyFont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>
      <alignment horizontal="left" vertical="center" wrapText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Normál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EAEA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topLeftCell="A11" zoomScale="70" zoomScaleNormal="70" workbookViewId="0">
      <selection activeCell="D26" sqref="D26"/>
    </sheetView>
  </sheetViews>
  <sheetFormatPr defaultRowHeight="18.75" x14ac:dyDescent="0.25"/>
  <cols>
    <col min="1" max="1" width="5.85546875" style="1" bestFit="1" customWidth="1"/>
    <col min="2" max="2" width="55" style="1" customWidth="1"/>
    <col min="3" max="3" width="17.140625" style="1" customWidth="1"/>
    <col min="4" max="4" width="20.5703125" style="1" customWidth="1"/>
    <col min="5" max="5" width="21" style="1" customWidth="1"/>
    <col min="6" max="6" width="19.7109375" style="1" customWidth="1"/>
    <col min="7" max="7" width="21" style="1" customWidth="1"/>
    <col min="8" max="8" width="9.140625" style="1"/>
    <col min="9" max="20" width="0" style="1" hidden="1" customWidth="1"/>
    <col min="21" max="16384" width="9.140625" style="1"/>
  </cols>
  <sheetData>
    <row r="1" spans="1:7" x14ac:dyDescent="0.25">
      <c r="E1" s="40" t="s">
        <v>54</v>
      </c>
      <c r="F1" s="40"/>
      <c r="G1" s="40"/>
    </row>
    <row r="2" spans="1:7" ht="20.25" customHeight="1" x14ac:dyDescent="0.25">
      <c r="E2" s="40" t="s">
        <v>28</v>
      </c>
      <c r="F2" s="40"/>
      <c r="G2" s="40"/>
    </row>
    <row r="3" spans="1:7" ht="15.75" customHeight="1" x14ac:dyDescent="0.25">
      <c r="D3" s="3"/>
      <c r="E3" s="4"/>
      <c r="F3" s="4"/>
    </row>
    <row r="4" spans="1:7" s="5" customFormat="1" ht="98.25" customHeight="1" x14ac:dyDescent="0.25">
      <c r="A4" s="44" t="s">
        <v>51</v>
      </c>
      <c r="B4" s="44"/>
      <c r="C4" s="44"/>
      <c r="D4" s="44"/>
      <c r="E4" s="44"/>
      <c r="F4" s="44"/>
      <c r="G4" s="44"/>
    </row>
    <row r="5" spans="1:7" s="5" customFormat="1" ht="70.5" customHeight="1" x14ac:dyDescent="0.25">
      <c r="A5" s="43"/>
      <c r="B5" s="43"/>
      <c r="C5" s="43"/>
      <c r="D5" s="43"/>
      <c r="E5" s="43"/>
      <c r="F5" s="43"/>
      <c r="G5" s="43"/>
    </row>
    <row r="6" spans="1:7" s="5" customFormat="1" ht="18.75" customHeight="1" x14ac:dyDescent="0.25">
      <c r="A6" s="42" t="s">
        <v>25</v>
      </c>
      <c r="B6" s="42"/>
      <c r="C6" s="42"/>
      <c r="D6" s="42"/>
      <c r="E6" s="42"/>
      <c r="F6" s="42"/>
      <c r="G6" s="42"/>
    </row>
    <row r="7" spans="1:7" s="5" customFormat="1" ht="20.25" x14ac:dyDescent="0.25">
      <c r="A7" s="41" t="s">
        <v>43</v>
      </c>
      <c r="B7" s="41"/>
      <c r="C7" s="41"/>
      <c r="D7" s="41"/>
      <c r="E7" s="41"/>
      <c r="F7" s="41"/>
      <c r="G7" s="41"/>
    </row>
    <row r="8" spans="1:7" s="5" customFormat="1" ht="20.25" x14ac:dyDescent="0.25"/>
    <row r="9" spans="1:7" s="5" customFormat="1" ht="81" x14ac:dyDescent="0.25">
      <c r="A9" s="6" t="s">
        <v>21</v>
      </c>
      <c r="B9" s="6" t="s">
        <v>29</v>
      </c>
      <c r="C9" s="6" t="s">
        <v>30</v>
      </c>
      <c r="D9" s="6" t="s">
        <v>31</v>
      </c>
      <c r="E9" s="6" t="s">
        <v>32</v>
      </c>
      <c r="F9" s="6" t="s">
        <v>40</v>
      </c>
      <c r="G9" s="6" t="s">
        <v>33</v>
      </c>
    </row>
    <row r="10" spans="1:7" s="5" customFormat="1" ht="35.1" customHeight="1" x14ac:dyDescent="0.25">
      <c r="A10" s="7" t="s">
        <v>0</v>
      </c>
      <c r="B10" s="8" t="s">
        <v>1</v>
      </c>
      <c r="C10" s="7" t="s">
        <v>45</v>
      </c>
      <c r="D10" s="9"/>
      <c r="E10" s="9"/>
      <c r="F10" s="9">
        <f>D10-E10</f>
        <v>0</v>
      </c>
      <c r="G10" s="28"/>
    </row>
    <row r="11" spans="1:7" s="5" customFormat="1" ht="35.1" customHeight="1" x14ac:dyDescent="0.25">
      <c r="A11" s="7" t="s">
        <v>2</v>
      </c>
      <c r="B11" s="8" t="s">
        <v>4</v>
      </c>
      <c r="C11" s="7" t="s">
        <v>46</v>
      </c>
      <c r="D11" s="9"/>
      <c r="E11" s="9"/>
      <c r="F11" s="9">
        <f t="shared" ref="F11:F12" si="0">D11-E11</f>
        <v>0</v>
      </c>
      <c r="G11" s="28"/>
    </row>
    <row r="12" spans="1:7" s="5" customFormat="1" ht="35.1" customHeight="1" x14ac:dyDescent="0.25">
      <c r="A12" s="7" t="s">
        <v>3</v>
      </c>
      <c r="B12" s="8" t="s">
        <v>7</v>
      </c>
      <c r="C12" s="7" t="s">
        <v>48</v>
      </c>
      <c r="D12" s="9"/>
      <c r="E12" s="9"/>
      <c r="F12" s="9">
        <f t="shared" si="0"/>
        <v>0</v>
      </c>
      <c r="G12" s="28"/>
    </row>
    <row r="13" spans="1:7" s="5" customFormat="1" ht="35.1" customHeight="1" x14ac:dyDescent="0.25">
      <c r="A13" s="7" t="s">
        <v>5</v>
      </c>
      <c r="B13" s="8" t="s">
        <v>9</v>
      </c>
      <c r="C13" s="27" t="s">
        <v>50</v>
      </c>
      <c r="D13" s="9"/>
      <c r="E13" s="9"/>
      <c r="F13" s="32" t="s">
        <v>50</v>
      </c>
      <c r="G13" s="28"/>
    </row>
    <row r="14" spans="1:7" s="5" customFormat="1" ht="35.1" customHeight="1" x14ac:dyDescent="0.25">
      <c r="A14" s="7" t="s">
        <v>6</v>
      </c>
      <c r="B14" s="8" t="s">
        <v>11</v>
      </c>
      <c r="C14" s="7" t="s">
        <v>49</v>
      </c>
      <c r="D14" s="9"/>
      <c r="E14" s="9"/>
      <c r="F14" s="9">
        <f t="shared" ref="F14:F15" si="1">D14-E14</f>
        <v>0</v>
      </c>
      <c r="G14" s="28"/>
    </row>
    <row r="15" spans="1:7" s="5" customFormat="1" ht="35.1" customHeight="1" x14ac:dyDescent="0.25">
      <c r="A15" s="7" t="s">
        <v>8</v>
      </c>
      <c r="B15" s="8" t="s">
        <v>14</v>
      </c>
      <c r="C15" s="7" t="s">
        <v>52</v>
      </c>
      <c r="D15" s="30"/>
      <c r="E15" s="30"/>
      <c r="F15" s="30">
        <f t="shared" si="1"/>
        <v>0</v>
      </c>
      <c r="G15" s="31"/>
    </row>
    <row r="16" spans="1:7" s="5" customFormat="1" ht="35.1" customHeight="1" x14ac:dyDescent="0.25">
      <c r="A16" s="7" t="s">
        <v>10</v>
      </c>
      <c r="B16" s="8" t="s">
        <v>15</v>
      </c>
      <c r="C16" s="7" t="s">
        <v>53</v>
      </c>
      <c r="D16" s="30"/>
      <c r="E16" s="30"/>
      <c r="F16" s="33" t="s">
        <v>50</v>
      </c>
      <c r="G16" s="31"/>
    </row>
    <row r="17" spans="1:20" s="5" customFormat="1" ht="35.1" customHeight="1" x14ac:dyDescent="0.25">
      <c r="A17" s="7" t="s">
        <v>12</v>
      </c>
      <c r="B17" s="8" t="s">
        <v>22</v>
      </c>
      <c r="C17" s="7" t="s">
        <v>47</v>
      </c>
      <c r="D17" s="9"/>
      <c r="E17" s="9"/>
      <c r="F17" s="32" t="s">
        <v>50</v>
      </c>
      <c r="G17" s="28"/>
    </row>
    <row r="18" spans="1:20" s="5" customFormat="1" ht="22.5" customHeight="1" x14ac:dyDescent="0.25">
      <c r="A18" s="10"/>
      <c r="B18" s="11"/>
      <c r="C18" s="10"/>
      <c r="D18" s="11"/>
      <c r="E18" s="11"/>
      <c r="F18" s="11"/>
      <c r="G18" s="11"/>
    </row>
    <row r="19" spans="1:20" s="5" customFormat="1" ht="20.25" x14ac:dyDescent="0.25">
      <c r="A19" s="35" t="s">
        <v>56</v>
      </c>
      <c r="B19" s="35"/>
      <c r="C19" s="35"/>
      <c r="D19" s="35"/>
      <c r="E19" s="35"/>
      <c r="F19" s="35"/>
      <c r="G19" s="12"/>
    </row>
    <row r="20" spans="1:20" s="5" customFormat="1" ht="71.25" customHeight="1" x14ac:dyDescent="0.25"/>
    <row r="21" spans="1:20" s="5" customFormat="1" ht="18.75" customHeight="1" x14ac:dyDescent="0.25">
      <c r="A21" s="42" t="s">
        <v>26</v>
      </c>
      <c r="B21" s="42"/>
      <c r="C21" s="42"/>
      <c r="D21" s="42"/>
      <c r="E21" s="42"/>
      <c r="F21" s="42"/>
      <c r="G21" s="42"/>
    </row>
    <row r="22" spans="1:20" s="5" customFormat="1" ht="20.25" x14ac:dyDescent="0.25">
      <c r="A22" s="41" t="s">
        <v>42</v>
      </c>
      <c r="B22" s="41"/>
      <c r="C22" s="41"/>
      <c r="D22" s="41"/>
      <c r="E22" s="41"/>
      <c r="F22" s="41"/>
      <c r="G22" s="41"/>
    </row>
    <row r="23" spans="1:20" s="5" customFormat="1" ht="20.25" x14ac:dyDescent="0.25">
      <c r="B23" s="13"/>
      <c r="F23" s="13"/>
      <c r="G23" s="13"/>
    </row>
    <row r="24" spans="1:20" s="5" customFormat="1" ht="42" customHeight="1" x14ac:dyDescent="0.25">
      <c r="A24" s="6" t="s">
        <v>21</v>
      </c>
      <c r="B24" s="6" t="s">
        <v>29</v>
      </c>
      <c r="C24" s="6" t="s">
        <v>30</v>
      </c>
      <c r="D24" s="6" t="s">
        <v>34</v>
      </c>
      <c r="E24" s="37" t="s">
        <v>41</v>
      </c>
      <c r="F24" s="37"/>
      <c r="G24" s="37"/>
    </row>
    <row r="25" spans="1:20" s="5" customFormat="1" ht="39" customHeight="1" x14ac:dyDescent="0.25">
      <c r="A25" s="7" t="s">
        <v>0</v>
      </c>
      <c r="B25" s="8" t="s">
        <v>15</v>
      </c>
      <c r="C25" s="15" t="s">
        <v>23</v>
      </c>
      <c r="D25" s="16"/>
      <c r="E25" s="34"/>
      <c r="F25" s="39"/>
      <c r="G25" s="39"/>
      <c r="H25" s="38"/>
      <c r="I25" s="38"/>
      <c r="J25" s="38"/>
      <c r="K25" s="38"/>
      <c r="L25" s="38"/>
      <c r="M25" s="38"/>
      <c r="N25" s="38"/>
    </row>
    <row r="26" spans="1:20" s="5" customFormat="1" ht="39" customHeight="1" x14ac:dyDescent="0.25">
      <c r="A26" s="7" t="s">
        <v>2</v>
      </c>
      <c r="B26" s="14" t="s">
        <v>35</v>
      </c>
      <c r="C26" s="15" t="s">
        <v>23</v>
      </c>
      <c r="D26" s="16"/>
      <c r="E26" s="17" t="e">
        <f>IF(D27&gt;=20,"rendben"," ")</f>
        <v>#DIV/0!</v>
      </c>
      <c r="F26" s="36" t="e">
        <f>IF(D27&lt;20, "HIBÁS ÉRTÉK! Nem éri el a fejlesztés várható költségének a 20 %-át!"," ")</f>
        <v>#DIV/0!</v>
      </c>
      <c r="G26" s="36"/>
      <c r="H26" s="18"/>
      <c r="I26" s="18"/>
      <c r="J26" s="18"/>
      <c r="K26" s="18"/>
      <c r="L26" s="18"/>
      <c r="M26" s="18"/>
    </row>
    <row r="27" spans="1:20" s="5" customFormat="1" ht="39" customHeight="1" x14ac:dyDescent="0.25">
      <c r="A27" s="7" t="s">
        <v>3</v>
      </c>
      <c r="B27" s="14" t="s">
        <v>36</v>
      </c>
      <c r="C27" s="15" t="s">
        <v>16</v>
      </c>
      <c r="D27" s="25" t="e">
        <f>D26/D25*100</f>
        <v>#DIV/0!</v>
      </c>
      <c r="E27" s="17"/>
      <c r="F27" s="39"/>
      <c r="G27" s="39"/>
      <c r="H27" s="38"/>
      <c r="I27" s="38"/>
      <c r="J27" s="38"/>
      <c r="K27" s="38"/>
      <c r="L27" s="38"/>
      <c r="M27" s="38"/>
      <c r="N27" s="38"/>
    </row>
    <row r="28" spans="1:20" s="5" customFormat="1" ht="39" customHeight="1" x14ac:dyDescent="0.25">
      <c r="A28" s="7" t="s">
        <v>5</v>
      </c>
      <c r="B28" s="14" t="s">
        <v>37</v>
      </c>
      <c r="C28" s="15" t="s">
        <v>23</v>
      </c>
      <c r="D28" s="26">
        <f>D25-D26</f>
        <v>0</v>
      </c>
      <c r="E28" s="17"/>
      <c r="F28" s="39"/>
      <c r="G28" s="39"/>
      <c r="H28" s="38"/>
      <c r="I28" s="38"/>
      <c r="J28" s="38"/>
      <c r="K28" s="38"/>
      <c r="L28" s="38"/>
      <c r="M28" s="38"/>
      <c r="N28" s="38"/>
    </row>
    <row r="29" spans="1:20" s="5" customFormat="1" ht="42" customHeight="1" x14ac:dyDescent="0.25">
      <c r="A29" s="7" t="s">
        <v>6</v>
      </c>
      <c r="B29" s="14" t="s">
        <v>55</v>
      </c>
      <c r="C29" s="15" t="s">
        <v>24</v>
      </c>
      <c r="D29" s="16"/>
      <c r="E29" s="17" t="str">
        <f>IF(D29&gt;0,"rendben"," ")</f>
        <v xml:space="preserve"> </v>
      </c>
      <c r="F29" s="39"/>
      <c r="G29" s="39"/>
      <c r="H29" s="38"/>
      <c r="I29" s="38"/>
      <c r="J29" s="38"/>
      <c r="K29" s="38"/>
      <c r="L29" s="38"/>
      <c r="M29" s="38"/>
      <c r="N29" s="38"/>
    </row>
    <row r="30" spans="1:20" s="5" customFormat="1" ht="39" customHeight="1" x14ac:dyDescent="0.25">
      <c r="A30" s="7" t="s">
        <v>8</v>
      </c>
      <c r="B30" s="14" t="s">
        <v>38</v>
      </c>
      <c r="C30" s="15" t="s">
        <v>18</v>
      </c>
      <c r="D30" s="25" t="e">
        <f>D25/D29</f>
        <v>#DIV/0!</v>
      </c>
      <c r="E30" s="17"/>
      <c r="F30" s="39"/>
      <c r="G30" s="39"/>
      <c r="H30" s="38"/>
      <c r="I30" s="38"/>
      <c r="J30" s="38"/>
      <c r="K30" s="38"/>
      <c r="L30" s="38"/>
      <c r="M30" s="38"/>
      <c r="N30" s="38"/>
    </row>
    <row r="31" spans="1:20" s="5" customFormat="1" ht="39" customHeight="1" x14ac:dyDescent="0.25">
      <c r="A31" s="7" t="s">
        <v>10</v>
      </c>
      <c r="B31" s="14" t="s">
        <v>39</v>
      </c>
      <c r="C31" s="15" t="s">
        <v>18</v>
      </c>
      <c r="D31" s="19"/>
      <c r="E31" s="17" t="str">
        <f>IF(D31&gt;0,"rendben"," ")</f>
        <v xml:space="preserve"> </v>
      </c>
      <c r="F31" s="39"/>
      <c r="G31" s="39"/>
      <c r="H31" s="38"/>
      <c r="I31" s="38"/>
      <c r="J31" s="38"/>
      <c r="K31" s="38"/>
      <c r="L31" s="38"/>
      <c r="M31" s="38"/>
      <c r="N31" s="38"/>
    </row>
    <row r="32" spans="1:20" s="5" customFormat="1" ht="60.75" x14ac:dyDescent="0.25">
      <c r="A32" s="7" t="s">
        <v>12</v>
      </c>
      <c r="B32" s="14" t="s">
        <v>44</v>
      </c>
      <c r="C32" s="15" t="s">
        <v>18</v>
      </c>
      <c r="D32" s="19"/>
      <c r="E32" s="17" t="e">
        <f>IF(AND(D32&gt;0.1,D32&lt;=6,D32&lt;D30),"rendben"," ")</f>
        <v>#DIV/0!</v>
      </c>
      <c r="F32" s="36" t="e">
        <f>IF(D32&gt;D30, "HIBÁS ÉRTÉK! Nem lehet több, mint a megtérülés ideje!"," ")</f>
        <v>#DIV/0!</v>
      </c>
      <c r="G32" s="36"/>
      <c r="H32" s="20"/>
      <c r="I32" s="29">
        <v>0.5</v>
      </c>
      <c r="J32" s="29">
        <v>1</v>
      </c>
      <c r="K32" s="29">
        <v>1.5</v>
      </c>
      <c r="L32" s="29">
        <v>2</v>
      </c>
      <c r="M32" s="29">
        <v>2.5</v>
      </c>
      <c r="N32" s="29">
        <v>3</v>
      </c>
      <c r="O32" s="29">
        <v>3.5</v>
      </c>
      <c r="P32" s="29">
        <v>4</v>
      </c>
      <c r="Q32" s="29">
        <v>4.5</v>
      </c>
      <c r="R32" s="29">
        <v>5</v>
      </c>
      <c r="S32" s="29">
        <v>5.5</v>
      </c>
      <c r="T32" s="29">
        <v>6</v>
      </c>
    </row>
    <row r="33" spans="1:12" s="5" customFormat="1" ht="39" customHeight="1" x14ac:dyDescent="0.25">
      <c r="A33" s="7" t="s">
        <v>13</v>
      </c>
      <c r="B33" s="14" t="s">
        <v>19</v>
      </c>
      <c r="C33" s="15" t="s">
        <v>17</v>
      </c>
      <c r="D33" s="26" t="e">
        <f>D28/D32</f>
        <v>#DIV/0!</v>
      </c>
      <c r="E33" s="17" t="e">
        <f>IF(D33&gt;1000000,"rendben"," ")</f>
        <v>#DIV/0!</v>
      </c>
      <c r="F33" s="36" t="e">
        <f>IF(D33&lt;1000000,"HIBÁS ÉRTÉK! 
Nem éri el az 1 000 000 Ft-ot!"," ")</f>
        <v>#DIV/0!</v>
      </c>
      <c r="G33" s="36"/>
      <c r="H33" s="18"/>
      <c r="I33" s="18"/>
      <c r="J33" s="18"/>
      <c r="K33" s="18"/>
      <c r="L33" s="18"/>
    </row>
    <row r="34" spans="1:12" s="5" customFormat="1" ht="26.25" customHeight="1" x14ac:dyDescent="0.25">
      <c r="A34" s="10"/>
      <c r="B34" s="21"/>
      <c r="C34" s="22"/>
      <c r="D34" s="22"/>
      <c r="E34" s="23"/>
      <c r="F34" s="24"/>
      <c r="G34" s="18"/>
      <c r="H34" s="18"/>
      <c r="I34" s="18"/>
      <c r="J34" s="18"/>
      <c r="K34" s="18"/>
      <c r="L34" s="18"/>
    </row>
    <row r="35" spans="1:12" s="12" customFormat="1" ht="20.25" x14ac:dyDescent="0.25">
      <c r="A35" s="35" t="s">
        <v>27</v>
      </c>
      <c r="B35" s="35"/>
      <c r="C35" s="35"/>
      <c r="D35" s="35"/>
      <c r="E35" s="35"/>
      <c r="F35" s="35"/>
    </row>
    <row r="36" spans="1:12" s="12" customFormat="1" ht="20.25" x14ac:dyDescent="0.25">
      <c r="A36" s="35" t="s">
        <v>20</v>
      </c>
      <c r="B36" s="35"/>
      <c r="C36" s="35"/>
      <c r="D36" s="35"/>
      <c r="E36" s="35"/>
      <c r="F36" s="35"/>
    </row>
    <row r="37" spans="1:12" x14ac:dyDescent="0.25">
      <c r="A37" s="2"/>
    </row>
  </sheetData>
  <sheetProtection password="C569" sheet="1" objects="1" scenarios="1"/>
  <mergeCells count="27">
    <mergeCell ref="E1:G1"/>
    <mergeCell ref="E2:G2"/>
    <mergeCell ref="A22:G22"/>
    <mergeCell ref="A21:G21"/>
    <mergeCell ref="A6:G6"/>
    <mergeCell ref="A5:G5"/>
    <mergeCell ref="A4:G4"/>
    <mergeCell ref="A7:G7"/>
    <mergeCell ref="H28:N28"/>
    <mergeCell ref="H29:N29"/>
    <mergeCell ref="A19:F19"/>
    <mergeCell ref="H30:N30"/>
    <mergeCell ref="H31:N31"/>
    <mergeCell ref="H25:N25"/>
    <mergeCell ref="H27:N27"/>
    <mergeCell ref="F26:G26"/>
    <mergeCell ref="F25:G25"/>
    <mergeCell ref="F27:G27"/>
    <mergeCell ref="F28:G28"/>
    <mergeCell ref="F29:G29"/>
    <mergeCell ref="F30:G30"/>
    <mergeCell ref="F31:G31"/>
    <mergeCell ref="A36:F36"/>
    <mergeCell ref="A35:F35"/>
    <mergeCell ref="F33:G33"/>
    <mergeCell ref="F32:G32"/>
    <mergeCell ref="E24:G24"/>
  </mergeCells>
  <conditionalFormatting sqref="H32:K32 F34 H27:H31 F26">
    <cfRule type="containsText" dxfId="33" priority="45" operator="containsText" text="n">
      <formula>NOT(ISERROR(SEARCH("n",F26)))</formula>
    </cfRule>
    <cfRule type="containsText" dxfId="32" priority="46" operator="containsText" text="n">
      <formula>NOT(ISERROR(SEARCH("n",F26)))</formula>
    </cfRule>
    <cfRule type="containsText" dxfId="31" priority="47" operator="containsText" text="n">
      <formula>NOT(ISERROR(SEARCH("n",F26)))</formula>
    </cfRule>
  </conditionalFormatting>
  <conditionalFormatting sqref="F34:L34 H27:N31 H26:M26 F26 H33:L33">
    <cfRule type="containsText" dxfId="30" priority="40" operator="containsText" text="&quot;feltételeknek&quot;">
      <formula>NOT(ISERROR(SEARCH("""feltételeknek""",F26)))</formula>
    </cfRule>
    <cfRule type="containsText" dxfId="29" priority="41" operator="containsText" text="&quot;Hibás&quot;">
      <formula>NOT(ISERROR(SEARCH("""Hibás""",F26)))</formula>
    </cfRule>
  </conditionalFormatting>
  <conditionalFormatting sqref="H25">
    <cfRule type="containsText" dxfId="28" priority="36" operator="containsText" text="n">
      <formula>NOT(ISERROR(SEARCH("n",H25)))</formula>
    </cfRule>
    <cfRule type="containsText" dxfId="27" priority="37" operator="containsText" text="n">
      <formula>NOT(ISERROR(SEARCH("n",H25)))</formula>
    </cfRule>
    <cfRule type="containsText" dxfId="26" priority="38" operator="containsText" text="n">
      <formula>NOT(ISERROR(SEARCH("n",H25)))</formula>
    </cfRule>
  </conditionalFormatting>
  <conditionalFormatting sqref="H25:N25">
    <cfRule type="containsText" dxfId="25" priority="34" operator="containsText" text="&quot;feltételeknek&quot;">
      <formula>NOT(ISERROR(SEARCH("""feltételeknek""",H25)))</formula>
    </cfRule>
    <cfRule type="containsText" dxfId="24" priority="35" operator="containsText" text="&quot;Hibás&quot;">
      <formula>NOT(ISERROR(SEARCH("""Hibás""",H25)))</formula>
    </cfRule>
  </conditionalFormatting>
  <conditionalFormatting sqref="E34">
    <cfRule type="containsText" dxfId="23" priority="23" operator="containsText" text="ok">
      <formula>NOT(ISERROR(SEARCH("ok",E34)))</formula>
    </cfRule>
    <cfRule type="containsText" dxfId="22" priority="24" operator="containsText" text="ok">
      <formula>NOT(ISERROR(SEARCH("ok",E34)))</formula>
    </cfRule>
  </conditionalFormatting>
  <conditionalFormatting sqref="F32">
    <cfRule type="containsText" dxfId="21" priority="20" operator="containsText" text="n">
      <formula>NOT(ISERROR(SEARCH("n",F32)))</formula>
    </cfRule>
    <cfRule type="containsText" dxfId="20" priority="21" operator="containsText" text="n">
      <formula>NOT(ISERROR(SEARCH("n",F32)))</formula>
    </cfRule>
    <cfRule type="containsText" dxfId="19" priority="22" operator="containsText" text="n">
      <formula>NOT(ISERROR(SEARCH("n",F32)))</formula>
    </cfRule>
  </conditionalFormatting>
  <conditionalFormatting sqref="F32">
    <cfRule type="containsText" dxfId="18" priority="18" operator="containsText" text="&quot;feltételeknek&quot;">
      <formula>NOT(ISERROR(SEARCH("""feltételeknek""",F32)))</formula>
    </cfRule>
    <cfRule type="containsText" dxfId="17" priority="19" operator="containsText" text="&quot;Hibás&quot;">
      <formula>NOT(ISERROR(SEARCH("""Hibás""",F32)))</formula>
    </cfRule>
  </conditionalFormatting>
  <conditionalFormatting sqref="E25">
    <cfRule type="containsText" dxfId="16" priority="16" operator="containsText" text="rendben">
      <formula>NOT(ISERROR(SEARCH("rendben",E25)))</formula>
    </cfRule>
    <cfRule type="containsText" dxfId="15" priority="17" operator="containsText" text="ok">
      <formula>NOT(ISERROR(SEARCH("ok",E25)))</formula>
    </cfRule>
  </conditionalFormatting>
  <conditionalFormatting sqref="E26">
    <cfRule type="containsText" dxfId="14" priority="14" operator="containsText" text="rendben">
      <formula>NOT(ISERROR(SEARCH("rendben",E26)))</formula>
    </cfRule>
    <cfRule type="containsText" dxfId="13" priority="15" operator="containsText" text="ok">
      <formula>NOT(ISERROR(SEARCH("ok",E26)))</formula>
    </cfRule>
  </conditionalFormatting>
  <conditionalFormatting sqref="E29">
    <cfRule type="containsText" dxfId="12" priority="12" operator="containsText" text="rendben">
      <formula>NOT(ISERROR(SEARCH("rendben",E29)))</formula>
    </cfRule>
    <cfRule type="containsText" dxfId="11" priority="13" operator="containsText" text="ok">
      <formula>NOT(ISERROR(SEARCH("ok",E29)))</formula>
    </cfRule>
  </conditionalFormatting>
  <conditionalFormatting sqref="E31">
    <cfRule type="containsText" dxfId="10" priority="10" operator="containsText" text="rendben">
      <formula>NOT(ISERROR(SEARCH("rendben",E31)))</formula>
    </cfRule>
    <cfRule type="containsText" dxfId="9" priority="11" operator="containsText" text="ok">
      <formula>NOT(ISERROR(SEARCH("ok",E31)))</formula>
    </cfRule>
  </conditionalFormatting>
  <conditionalFormatting sqref="E32">
    <cfRule type="containsText" dxfId="8" priority="8" operator="containsText" text="rendben">
      <formula>NOT(ISERROR(SEARCH("rendben",E32)))</formula>
    </cfRule>
    <cfRule type="containsText" dxfId="7" priority="9" operator="containsText" text="ok">
      <formula>NOT(ISERROR(SEARCH("ok",E32)))</formula>
    </cfRule>
  </conditionalFormatting>
  <conditionalFormatting sqref="E33">
    <cfRule type="containsText" dxfId="6" priority="6" operator="containsText" text="rendben">
      <formula>NOT(ISERROR(SEARCH("rendben",E33)))</formula>
    </cfRule>
    <cfRule type="containsText" dxfId="5" priority="7" operator="containsText" text="ok">
      <formula>NOT(ISERROR(SEARCH("ok",E33)))</formula>
    </cfRule>
  </conditionalFormatting>
  <conditionalFormatting sqref="F33">
    <cfRule type="containsText" dxfId="4" priority="3" operator="containsText" text="n">
      <formula>NOT(ISERROR(SEARCH("n",F33)))</formula>
    </cfRule>
    <cfRule type="containsText" dxfId="3" priority="4" operator="containsText" text="n">
      <formula>NOT(ISERROR(SEARCH("n",F33)))</formula>
    </cfRule>
    <cfRule type="containsText" dxfId="2" priority="5" operator="containsText" text="n">
      <formula>NOT(ISERROR(SEARCH("n",F33)))</formula>
    </cfRule>
  </conditionalFormatting>
  <conditionalFormatting sqref="F33">
    <cfRule type="containsText" dxfId="1" priority="1" operator="containsText" text="&quot;feltételeknek&quot;">
      <formula>NOT(ISERROR(SEARCH("""feltételeknek""",F33)))</formula>
    </cfRule>
    <cfRule type="containsText" dxfId="0" priority="2" operator="containsText" text="&quot;Hibás&quot;">
      <formula>NOT(ISERROR(SEARCH("""Hibás""",F33)))</formula>
    </cfRule>
  </conditionalFormatting>
  <dataValidations xWindow="700" yWindow="577" count="5">
    <dataValidation type="decimal" allowBlank="1" showInputMessage="1" showErrorMessage="1" sqref="D31">
      <formula1>0</formula1>
      <formula2>200</formula2>
    </dataValidation>
    <dataValidation type="decimal" allowBlank="1" showInputMessage="1" showErrorMessage="1" sqref="D26">
      <formula1>0</formula1>
      <formula2>D25</formula2>
    </dataValidation>
    <dataValidation type="decimal" allowBlank="1" showInputMessage="1" showErrorMessage="1" sqref="D25 D29">
      <formula1>0</formula1>
      <formula2>200000000</formula2>
    </dataValidation>
    <dataValidation type="decimal" allowBlank="1" showInputMessage="1" showErrorMessage="1" errorTitle="Hibás érték!" error="A törlesztőrészletnek el kell érnie az 1 000 000 Ft-ot!" sqref="D33">
      <formula1>1000000</formula1>
      <formula2>200000000</formula2>
    </dataValidation>
    <dataValidation type="list" allowBlank="1" showInputMessage="1" showErrorMessage="1" errorTitle="HIBÁS ÉRTÉK!" error="Az adatot félév pontossággal kell megadni! Nem lehet több, mint a megtérülés ideje, de maximum 6 év!" promptTitle="FIGYELEM!" prompt="Nem lehet több, mint a megtérülés ideje, de maximum 6 év!" sqref="D32">
      <formula1>$I$32:$T$32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  <colBreaks count="1" manualBreakCount="1">
    <brk id="7" min="5" max="35" man="1"/>
  </colBreaks>
  <ignoredErrors>
    <ignoredError sqref="D27 D30 D33:E33 F32:F33 E26:F26 E3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Handula Mária</dc:creator>
  <cp:lastModifiedBy>Handula Mária</cp:lastModifiedBy>
  <cp:lastPrinted>2016-12-08T14:59:38Z</cp:lastPrinted>
  <dcterms:created xsi:type="dcterms:W3CDTF">2016-11-11T09:14:38Z</dcterms:created>
  <dcterms:modified xsi:type="dcterms:W3CDTF">2016-12-08T15:03:58Z</dcterms:modified>
</cp:coreProperties>
</file>